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rafael/Desktop/"/>
    </mc:Choice>
  </mc:AlternateContent>
  <xr:revisionPtr revIDLastSave="0" documentId="8_{C0B7340F-B3E9-7948-BF93-61B2EAC3A0E2}" xr6:coauthVersionLast="36" xr6:coauthVersionMax="36" xr10:uidLastSave="{00000000-0000-0000-0000-000000000000}"/>
  <bookViews>
    <workbookView xWindow="0" yWindow="460" windowWidth="30940" windowHeight="16780" activeTab="1" xr2:uid="{0124E936-B430-4917-8C0A-4473B02177CF}"/>
  </bookViews>
  <sheets>
    <sheet name="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7" i="2" l="1"/>
  <c r="C179" i="2" s="1"/>
  <c r="C195" i="2"/>
  <c r="C198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80" i="2"/>
  <c r="C48" i="2"/>
  <c r="C143" i="2"/>
  <c r="C130" i="2"/>
  <c r="C122" i="2"/>
  <c r="C114" i="2"/>
  <c r="C98" i="2"/>
  <c r="C87" i="2"/>
  <c r="C77" i="2"/>
  <c r="C61" i="2"/>
  <c r="C42" i="2"/>
  <c r="C144" i="2" l="1"/>
  <c r="C177" i="1" l="1"/>
  <c r="C174" i="1"/>
  <c r="C181" i="1"/>
  <c r="C179" i="1"/>
  <c r="C173" i="1"/>
  <c r="C172" i="1"/>
  <c r="C171" i="1"/>
  <c r="C170" i="1"/>
  <c r="C169" i="1"/>
  <c r="C150" i="1"/>
  <c r="C178" i="1" s="1"/>
  <c r="C134" i="1"/>
  <c r="C128" i="1"/>
  <c r="C120" i="1"/>
  <c r="C111" i="1"/>
  <c r="C104" i="1"/>
  <c r="C95" i="1"/>
  <c r="C83" i="1"/>
  <c r="C78" i="1"/>
  <c r="C68" i="1"/>
  <c r="C55" i="1"/>
  <c r="C48" i="1"/>
  <c r="C39" i="1"/>
  <c r="C24" i="1"/>
  <c r="C160" i="1" s="1"/>
  <c r="C135" i="1" l="1"/>
  <c r="C161" i="1" s="1"/>
  <c r="C162" i="1" s="1"/>
  <c r="C185" i="1" s="1"/>
  <c r="C182" i="1"/>
  <c r="C154" i="1"/>
  <c r="C167" i="1"/>
  <c r="C183" i="1" l="1"/>
  <c r="C184" i="1" s="1"/>
  <c r="C187" i="1" s="1"/>
  <c r="C196" i="2"/>
  <c r="C197" i="2" s="1"/>
  <c r="C200" i="2" s="1"/>
</calcChain>
</file>

<file path=xl/sharedStrings.xml><?xml version="1.0" encoding="utf-8"?>
<sst xmlns="http://schemas.openxmlformats.org/spreadsheetml/2006/main" count="600" uniqueCount="226">
  <si>
    <r>
      <rPr>
        <b/>
        <u/>
        <sz val="18"/>
        <rFont val="Calibri"/>
        <family val="2"/>
      </rPr>
      <t>COMUNIDAD PROPIETARIOS ZONAS COMUNES SANTUARIO</t>
    </r>
  </si>
  <si>
    <r>
      <rPr>
        <b/>
        <u/>
        <sz val="18"/>
        <rFont val="Calibri"/>
        <family val="2"/>
      </rPr>
      <t>INGRESOS Y GASTOS DESGLOSADOS POR MESES</t>
    </r>
  </si>
  <si>
    <r>
      <rPr>
        <b/>
        <u/>
        <sz val="18"/>
        <rFont val="Calibri"/>
        <family val="2"/>
      </rPr>
      <t>PERIODO ENERO 2024-DICIEMBRE 2024</t>
    </r>
  </si>
  <si>
    <t>A) RESUMEN INGRESOS Y GASTOS DETALLADOS POR MENSUALIDADES</t>
  </si>
  <si>
    <t>1)   INGRESOS</t>
  </si>
  <si>
    <r>
      <rPr>
        <b/>
        <sz val="12"/>
        <rFont val="Calibri"/>
        <family val="1"/>
      </rPr>
      <t>MES</t>
    </r>
  </si>
  <si>
    <r>
      <rPr>
        <b/>
        <sz val="12"/>
        <rFont val="Calibri"/>
        <family val="1"/>
      </rPr>
      <t>CONCEPTO</t>
    </r>
  </si>
  <si>
    <r>
      <rPr>
        <b/>
        <sz val="12"/>
        <rFont val="Calibri"/>
        <family val="1"/>
      </rPr>
      <t>IMPORTE</t>
    </r>
  </si>
  <si>
    <r>
      <rPr>
        <sz val="12"/>
        <rFont val="Calibri"/>
        <family val="1"/>
      </rPr>
      <t>ENERO 2024</t>
    </r>
  </si>
  <si>
    <r>
      <rPr>
        <sz val="12"/>
        <rFont val="Calibri"/>
        <family val="1"/>
      </rPr>
      <t>CUOTAS COMUNITARIAS</t>
    </r>
  </si>
  <si>
    <r>
      <rPr>
        <sz val="12"/>
        <rFont val="Calibri"/>
        <family val="1"/>
      </rPr>
      <t>FEBRERO 2024</t>
    </r>
  </si>
  <si>
    <r>
      <rPr>
        <sz val="12"/>
        <rFont val="Calibri"/>
        <family val="1"/>
      </rPr>
      <t>MARZO 2024</t>
    </r>
  </si>
  <si>
    <r>
      <rPr>
        <sz val="12"/>
        <rFont val="Calibri"/>
        <family val="1"/>
      </rPr>
      <t>ABRIL 2024</t>
    </r>
  </si>
  <si>
    <t>DAÑOS JARDIN RAFAEL MONTERO</t>
  </si>
  <si>
    <r>
      <rPr>
        <sz val="12"/>
        <rFont val="Calibri"/>
        <family val="1"/>
      </rPr>
      <t>MAYO 2024</t>
    </r>
  </si>
  <si>
    <r>
      <rPr>
        <sz val="12"/>
        <rFont val="Calibri"/>
        <family val="1"/>
      </rPr>
      <t>JUNIO 2024</t>
    </r>
  </si>
  <si>
    <r>
      <rPr>
        <sz val="12"/>
        <rFont val="Calibri"/>
        <family val="1"/>
      </rPr>
      <t>JULIO 2024</t>
    </r>
  </si>
  <si>
    <r>
      <rPr>
        <sz val="12"/>
        <rFont val="Calibri"/>
        <family val="1"/>
      </rPr>
      <t>PAGO ACERADO C.BARCA, 5</t>
    </r>
  </si>
  <si>
    <r>
      <rPr>
        <sz val="12"/>
        <rFont val="Calibri"/>
        <family val="1"/>
      </rPr>
      <t>AGOSTO 2024</t>
    </r>
  </si>
  <si>
    <r>
      <rPr>
        <sz val="12"/>
        <rFont val="Calibri"/>
        <family val="1"/>
      </rPr>
      <t>SEPTIEMBRE 2024</t>
    </r>
  </si>
  <si>
    <r>
      <rPr>
        <sz val="12"/>
        <rFont val="Calibri"/>
        <family val="1"/>
      </rPr>
      <t>OCTUBRE 2024</t>
    </r>
  </si>
  <si>
    <r>
      <rPr>
        <sz val="12"/>
        <rFont val="Calibri"/>
        <family val="1"/>
      </rPr>
      <t>NOVIEMBRE 2024</t>
    </r>
  </si>
  <si>
    <r>
      <rPr>
        <sz val="12"/>
        <rFont val="Calibri"/>
        <family val="1"/>
      </rPr>
      <t>DICIEMBRE 2024</t>
    </r>
  </si>
  <si>
    <r>
      <rPr>
        <b/>
        <sz val="12"/>
        <rFont val="Calibri"/>
        <family val="1"/>
      </rPr>
      <t>TOTAL INGRESOS PERIODO</t>
    </r>
  </si>
  <si>
    <t>2)   GASTOS</t>
  </si>
  <si>
    <r>
      <rPr>
        <sz val="12"/>
        <rFont val="Calibri"/>
        <family val="1"/>
      </rPr>
      <t>ADMINISTRACIÓN Y AS.LABORAL</t>
    </r>
  </si>
  <si>
    <r>
      <rPr>
        <sz val="12"/>
        <rFont val="Calibri"/>
        <family val="1"/>
      </rPr>
      <t>AGROCOR</t>
    </r>
  </si>
  <si>
    <r>
      <rPr>
        <sz val="12"/>
        <rFont val="Calibri"/>
        <family val="1"/>
      </rPr>
      <t>COMISION ADMINISTRACION</t>
    </r>
  </si>
  <si>
    <r>
      <rPr>
        <sz val="12"/>
        <rFont val="Calibri"/>
        <family val="1"/>
      </rPr>
      <t>ELECTRICIDAD</t>
    </r>
  </si>
  <si>
    <r>
      <rPr>
        <sz val="12"/>
        <rFont val="Calibri"/>
        <family val="1"/>
      </rPr>
      <t>GASOLINA PACO</t>
    </r>
  </si>
  <si>
    <r>
      <rPr>
        <sz val="12"/>
        <rFont val="Calibri"/>
        <family val="1"/>
      </rPr>
      <t>GASTOS BANCARIOS</t>
    </r>
  </si>
  <si>
    <r>
      <rPr>
        <sz val="12"/>
        <rFont val="Calibri"/>
        <family val="1"/>
      </rPr>
      <t>HACIENDA ( MOD.111)</t>
    </r>
  </si>
  <si>
    <r>
      <rPr>
        <sz val="12"/>
        <rFont val="Calibri"/>
        <family val="1"/>
      </rPr>
      <t>SEGUROS SOCIALES</t>
    </r>
  </si>
  <si>
    <r>
      <rPr>
        <sz val="12"/>
        <rFont val="Calibri"/>
        <family val="1"/>
      </rPr>
      <t>SUELDO JARDINEROS</t>
    </r>
  </si>
  <si>
    <r>
      <rPr>
        <b/>
        <sz val="12"/>
        <rFont val="Calibri"/>
        <family val="1"/>
      </rPr>
      <t>SUBTOTAL ENERO 2024</t>
    </r>
  </si>
  <si>
    <r>
      <rPr>
        <sz val="12"/>
        <rFont val="Calibri"/>
        <family val="1"/>
      </rPr>
      <t>COMPRA ARBOLES</t>
    </r>
  </si>
  <si>
    <r>
      <rPr>
        <sz val="12"/>
        <rFont val="Calibri"/>
        <family val="1"/>
      </rPr>
      <t>CUBA RESTOS PODA</t>
    </r>
  </si>
  <si>
    <r>
      <rPr>
        <sz val="12"/>
        <rFont val="Calibri"/>
        <family val="1"/>
      </rPr>
      <t>POLIZAS GENERALI</t>
    </r>
  </si>
  <si>
    <t>SUBTOTAL FEBRERO 2024</t>
  </si>
  <si>
    <r>
      <rPr>
        <sz val="12"/>
        <rFont val="Calibri"/>
        <family val="1"/>
      </rPr>
      <t>ADMINISTRACIÓN Y AS.ABORAL</t>
    </r>
  </si>
  <si>
    <r>
      <rPr>
        <sz val="12"/>
        <rFont val="Calibri"/>
        <family val="1"/>
      </rPr>
      <t>COMPRA DE TIERRA</t>
    </r>
  </si>
  <si>
    <r>
      <rPr>
        <sz val="12"/>
        <rFont val="Calibri"/>
        <family val="1"/>
      </rPr>
      <t>ROPA Y CALZADO</t>
    </r>
  </si>
  <si>
    <r>
      <rPr>
        <b/>
        <sz val="12"/>
        <rFont val="Calibri"/>
        <family val="1"/>
      </rPr>
      <t>SUBTOTAL MARZO 2024</t>
    </r>
  </si>
  <si>
    <r>
      <rPr>
        <sz val="12"/>
        <rFont val="Calibri"/>
        <family val="1"/>
      </rPr>
      <t>CAMIÓN PINO CAÍDO</t>
    </r>
  </si>
  <si>
    <r>
      <rPr>
        <sz val="12"/>
        <rFont val="Calibri"/>
        <family val="1"/>
      </rPr>
      <t>HACIENDA ( MOD.111 )</t>
    </r>
  </si>
  <si>
    <r>
      <rPr>
        <sz val="12"/>
        <rFont val="Calibri"/>
        <family val="1"/>
      </rPr>
      <t>PINO PJ. MUÑOZ HORNERO</t>
    </r>
  </si>
  <si>
    <r>
      <rPr>
        <sz val="12"/>
        <rFont val="Calibri"/>
        <family val="1"/>
      </rPr>
      <t>SURPLANT ARBOLES</t>
    </r>
  </si>
  <si>
    <r>
      <rPr>
        <b/>
        <sz val="12"/>
        <rFont val="Calibri"/>
        <family val="1"/>
      </rPr>
      <t>SUBTOTAL ABRIL 2024</t>
    </r>
  </si>
  <si>
    <r>
      <rPr>
        <sz val="12"/>
        <rFont val="Calibri"/>
        <family val="1"/>
      </rPr>
      <t>ARREGLO PERIQUITO</t>
    </r>
  </si>
  <si>
    <r>
      <rPr>
        <sz val="12"/>
        <rFont val="Calibri"/>
        <family val="1"/>
      </rPr>
      <t>HORMIGAS</t>
    </r>
  </si>
  <si>
    <r>
      <rPr>
        <sz val="12"/>
        <rFont val="Calibri"/>
        <family val="1"/>
      </rPr>
      <t>PÓLIZAS GENERALI</t>
    </r>
  </si>
  <si>
    <r>
      <rPr>
        <b/>
        <sz val="12"/>
        <rFont val="Calibri"/>
        <family val="1"/>
      </rPr>
      <t>SUBTOTAL MAYO 2024</t>
    </r>
  </si>
  <si>
    <r>
      <rPr>
        <sz val="12"/>
        <rFont val="Calibri"/>
        <family val="1"/>
      </rPr>
      <t>SPAY SEGURIDAD (PREV. RIESGOS</t>
    </r>
  </si>
  <si>
    <r>
      <rPr>
        <b/>
        <sz val="12"/>
        <rFont val="Calibri"/>
        <family val="1"/>
      </rPr>
      <t>SUBTOTAL JUNIO 2024</t>
    </r>
  </si>
  <si>
    <r>
      <rPr>
        <sz val="12"/>
        <rFont val="Calibri"/>
        <family val="1"/>
      </rPr>
      <t>ARREGLO ACERADO</t>
    </r>
  </si>
  <si>
    <r>
      <rPr>
        <sz val="12"/>
        <rFont val="Calibri"/>
        <family val="1"/>
      </rPr>
      <t>BOYA MOTOR</t>
    </r>
  </si>
  <si>
    <r>
      <rPr>
        <b/>
        <sz val="12"/>
        <rFont val="Calibri"/>
        <family val="1"/>
      </rPr>
      <t>SUBTOTAL JULIO 2024</t>
    </r>
  </si>
  <si>
    <r>
      <rPr>
        <sz val="12"/>
        <rFont val="Calibri"/>
        <family val="1"/>
      </rPr>
      <t>DEV. ARACELI SANCHEZ</t>
    </r>
  </si>
  <si>
    <r>
      <rPr>
        <sz val="12"/>
        <rFont val="Calibri"/>
        <family val="1"/>
      </rPr>
      <t>GASOLINA</t>
    </r>
  </si>
  <si>
    <r>
      <rPr>
        <sz val="12"/>
        <rFont val="Calibri"/>
        <family val="1"/>
      </rPr>
      <t>GASTOS TRANSFERENCIAS</t>
    </r>
  </si>
  <si>
    <r>
      <rPr>
        <b/>
        <sz val="12"/>
        <rFont val="Calibri"/>
        <family val="1"/>
      </rPr>
      <t>SUBTOTAL AGOSTO 2024</t>
    </r>
  </si>
  <si>
    <r>
      <rPr>
        <sz val="12"/>
        <rFont val="Calibri"/>
        <family val="1"/>
      </rPr>
      <t>SEPTIEMBRE 2022</t>
    </r>
  </si>
  <si>
    <r>
      <rPr>
        <sz val="12"/>
        <rFont val="Calibri"/>
        <family val="1"/>
      </rPr>
      <t>DROGUERIA MANOLO</t>
    </r>
  </si>
  <si>
    <t>SUBTOTAL SEPTIEMBRE 2024</t>
  </si>
  <si>
    <r>
      <rPr>
        <sz val="12"/>
        <rFont val="Calibri"/>
        <family val="1"/>
      </rPr>
      <t>COMISION MANT. CUENTA</t>
    </r>
  </si>
  <si>
    <t>SUBTOTAL OCTUBRE 2024</t>
  </si>
  <si>
    <r>
      <rPr>
        <sz val="12"/>
        <rFont val="Calibri"/>
        <family val="1"/>
      </rPr>
      <t>ROPA JARDINEROS</t>
    </r>
  </si>
  <si>
    <t>SUBTOTAL NOVIEMBRE 2024</t>
  </si>
  <si>
    <t>SUBTOTAL DICIEMBRE 2024</t>
  </si>
  <si>
    <r>
      <rPr>
        <b/>
        <sz val="12"/>
        <rFont val="Calibri"/>
        <family val="1"/>
      </rPr>
      <t>TOTAL GASTOS PERIODO</t>
    </r>
  </si>
  <si>
    <r>
      <rPr>
        <b/>
        <u/>
        <sz val="14"/>
        <rFont val="Calibri"/>
        <family val="1"/>
      </rPr>
      <t>B) GASTOS DESGLOSADOS POR CONCEPTOS</t>
    </r>
    <r>
      <rPr>
        <b/>
        <sz val="14"/>
        <rFont val="Calibri"/>
        <family val="1"/>
      </rPr>
      <t xml:space="preserve"> </t>
    </r>
    <r>
      <rPr>
        <b/>
        <u/>
        <sz val="14"/>
        <rFont val="Calibri"/>
        <family val="1"/>
      </rPr>
      <t>PERIODO ENERO 2024-DICIEMBRE 2024</t>
    </r>
  </si>
  <si>
    <r>
      <rPr>
        <b/>
        <sz val="12"/>
        <rFont val="Calibri"/>
        <family val="1"/>
      </rPr>
      <t>CONCEPTO DEL GASTO</t>
    </r>
  </si>
  <si>
    <r>
      <rPr>
        <b/>
        <sz val="12"/>
        <rFont val="Calibri"/>
        <family val="2"/>
      </rPr>
      <t>COMPRA DE ÁRBOLES</t>
    </r>
  </si>
  <si>
    <r>
      <rPr>
        <b/>
        <sz val="12"/>
        <rFont val="Calibri"/>
        <family val="2"/>
      </rPr>
      <t>SUELDO JARDINEROS</t>
    </r>
  </si>
  <si>
    <r>
      <rPr>
        <b/>
        <sz val="12"/>
        <rFont val="Calibri"/>
        <family val="2"/>
      </rPr>
      <t>SEGURIDAD SOCIAL</t>
    </r>
  </si>
  <si>
    <r>
      <rPr>
        <b/>
        <sz val="12"/>
        <rFont val="Calibri"/>
        <family val="2"/>
      </rPr>
      <t>ROPA JARDINEROS</t>
    </r>
  </si>
  <si>
    <r>
      <rPr>
        <b/>
        <sz val="12"/>
        <rFont val="Calibri"/>
        <family val="2"/>
      </rPr>
      <t>HACIENDA ( RETENCIONES DE LOS TRABAJADORES )</t>
    </r>
  </si>
  <si>
    <r>
      <rPr>
        <b/>
        <sz val="12"/>
        <rFont val="Calibri"/>
        <family val="2"/>
      </rPr>
      <t>SERVICIO PREVENCIÓN Y RIESGOS LABORALES</t>
    </r>
  </si>
  <si>
    <r>
      <rPr>
        <b/>
        <sz val="12"/>
        <rFont val="Calibri"/>
        <family val="2"/>
      </rPr>
      <t>PÓLIZA GENERALI</t>
    </r>
  </si>
  <si>
    <r>
      <rPr>
        <b/>
        <sz val="12"/>
        <rFont val="Calibri"/>
        <family val="2"/>
      </rPr>
      <t>AGROCOR</t>
    </r>
  </si>
  <si>
    <r>
      <rPr>
        <b/>
        <sz val="12"/>
        <rFont val="Calibri"/>
        <family val="2"/>
      </rPr>
      <t>REPARACIONES</t>
    </r>
  </si>
  <si>
    <r>
      <rPr>
        <b/>
        <sz val="12"/>
        <rFont val="Calibri"/>
        <family val="2"/>
      </rPr>
      <t>GASOLINA</t>
    </r>
  </si>
  <si>
    <r>
      <rPr>
        <b/>
        <sz val="12"/>
        <rFont val="Calibri"/>
        <family val="2"/>
      </rPr>
      <t>ELECTRICIDAD</t>
    </r>
  </si>
  <si>
    <r>
      <rPr>
        <b/>
        <sz val="12"/>
        <rFont val="Calibri"/>
        <family val="2"/>
      </rPr>
      <t>ADMINISTRACIÓN Y ASESORÍA LABORAL</t>
    </r>
  </si>
  <si>
    <r>
      <rPr>
        <b/>
        <sz val="12"/>
        <rFont val="Calibri"/>
        <family val="2"/>
      </rPr>
      <t>VARIOS (DROGUERIA, HORMIGAS, CUBAS, ART.LIMPIEZA)</t>
    </r>
  </si>
  <si>
    <r>
      <rPr>
        <b/>
        <sz val="12"/>
        <rFont val="Calibri"/>
        <family val="2"/>
      </rPr>
      <t>GASTOS BANCARIOS</t>
    </r>
  </si>
  <si>
    <t>IMPORTE TOTAL AÑO 2024</t>
  </si>
  <si>
    <t>C) ESTADO DE TESORERÍA PERIODO ENERO 2024-DICIEMBRE 2024</t>
  </si>
  <si>
    <t>+SALDO EN CAJASUR AL 31/12/2023</t>
  </si>
  <si>
    <r>
      <rPr>
        <sz val="12"/>
        <rFont val="Calibri"/>
        <family val="1"/>
      </rPr>
      <t>+INGRESOS DEL PERIODO</t>
    </r>
  </si>
  <si>
    <r>
      <rPr>
        <sz val="12"/>
        <rFont val="Calibri"/>
        <family val="1"/>
      </rPr>
      <t>-GASTOS DEL PERIODO</t>
    </r>
  </si>
  <si>
    <r>
      <rPr>
        <b/>
        <sz val="12"/>
        <rFont val="Calibri"/>
        <family val="1"/>
      </rPr>
      <t>SALDO EN CAJASUR AL 31/12/2024</t>
    </r>
  </si>
  <si>
    <t>D1) PRESUPUESTO PARA EL EJERCICIO 2025 SIN INCREMENTO DE CUOTAS - SIN INGRESOS CONV. AYTO CORDBA</t>
  </si>
  <si>
    <t>INGRESOS POR CUOTAS PRESUPUESTADOS</t>
  </si>
  <si>
    <r>
      <rPr>
        <b/>
        <sz val="12"/>
        <rFont val="Calibri"/>
        <family val="2"/>
      </rPr>
      <t>COMPRA DE ÁRBOLES</t>
    </r>
    <r>
      <rPr>
        <b/>
        <sz val="12"/>
        <color rgb="FF000000"/>
        <rFont val="Calibri"/>
        <family val="2"/>
      </rPr>
      <t xml:space="preserve"> PRESUPUESTADO</t>
    </r>
  </si>
  <si>
    <t>GASTOS POR SUELDO JARDINEROS PRESUPUESTADO</t>
  </si>
  <si>
    <t>GASTOS POR SEGUROS SOCIALES PRESUPUESTADO</t>
  </si>
  <si>
    <t>GASTOS ROPA JARDINEROS PRESUPUESTADO</t>
  </si>
  <si>
    <t>IMPUESTOS HACIENDA ( RETENCIONES DE LOS TRABAJADORES ) PRESUPUESTADO</t>
  </si>
  <si>
    <t>GASTOS SERVICIO PREVENCIÓN Y RIESGOS LABORALES PRESUPUESTADO</t>
  </si>
  <si>
    <t>GASTO SEGURO PÓLIZA GENERALI PRESUPUESTADO</t>
  </si>
  <si>
    <t>GASTOS DE AGROCOR PRESUPUESTADO</t>
  </si>
  <si>
    <t>GASTO POR REPARACIONES PRESUPUESTADO</t>
  </si>
  <si>
    <t>GASTOS DE GASOLINA PRESUPUESTADO</t>
  </si>
  <si>
    <t>GASTOS POR ELECTRICIDAD PRESUPUESTADO</t>
  </si>
  <si>
    <t xml:space="preserve"> GASTOS DE ADMINISTRACIÓN Y ASESORÍA LABORAL</t>
  </si>
  <si>
    <t>GASTOS VARIOS (DROGUERIA, HORMIGAS, CUBAS, ART.LIMPIEZA)</t>
  </si>
  <si>
    <r>
      <rPr>
        <b/>
        <sz val="12"/>
        <rFont val="Calibri"/>
        <family val="2"/>
      </rPr>
      <t>GASTOS BANCARIOS</t>
    </r>
    <r>
      <rPr>
        <b/>
        <sz val="12"/>
        <color rgb="FF000000"/>
        <rFont val="Calibri"/>
        <family val="2"/>
      </rPr>
      <t xml:space="preserve"> PRESUPUESTADOS</t>
    </r>
  </si>
  <si>
    <r>
      <rPr>
        <b/>
        <sz val="12"/>
        <rFont val="Calibri"/>
        <family val="1"/>
      </rPr>
      <t>FONDO DE RESERVA</t>
    </r>
  </si>
  <si>
    <t>TOTAL GASTOS PRESUPUESTADOS</t>
  </si>
  <si>
    <r>
      <rPr>
        <b/>
        <sz val="12"/>
        <rFont val="Calibri"/>
        <family val="1"/>
      </rPr>
      <t>INGRESOS – GASTOS PRESUPUESTADOS</t>
    </r>
  </si>
  <si>
    <r>
      <rPr>
        <b/>
        <sz val="12"/>
        <rFont val="Calibri"/>
        <family val="1"/>
      </rPr>
      <t xml:space="preserve"> +</t>
    </r>
    <r>
      <rPr>
        <b/>
        <sz val="12"/>
        <rFont val="Calibri"/>
        <family val="2"/>
      </rPr>
      <t xml:space="preserve"> </t>
    </r>
    <r>
      <rPr>
        <b/>
        <sz val="12"/>
        <rFont val="Calibri"/>
        <family val="1"/>
      </rPr>
      <t>SALDO EN CAJASUR AL 31/12/202</t>
    </r>
    <r>
      <rPr>
        <b/>
        <sz val="12"/>
        <rFont val="Calibri"/>
        <family val="2"/>
      </rPr>
      <t>4</t>
    </r>
  </si>
  <si>
    <r>
      <t xml:space="preserve"> </t>
    </r>
    <r>
      <rPr>
        <b/>
        <sz val="12"/>
        <rFont val="Calibri"/>
        <family val="1"/>
      </rPr>
      <t>+ SALDO DE MOROSOS AL 31/12/2024</t>
    </r>
  </si>
  <si>
    <t>SUPERAVIT</t>
  </si>
  <si>
    <t>(*)   LAS   CUOTAS   SE   MANTIENEN   POR   LA   MISMA   CUANTÍA   ACORDADA   EN   EL PRESUPUESTO APROBADO POR LA JUNTA ANTERIOR.</t>
  </si>
  <si>
    <t>(**) LOS GASTOS SE HAN AUMENTADO EN UN 3% SOBRE LAS CUANTÍAS ANUALES DE 2024 Y EL FONDO DE RESERVA SE HA DOTADO EN UN 10% SOBRE LA CUANTÍA DE LOS GASTOS COMUNES PRESUPUESTADOS SEGÚN MARCA LA LEGISLACIÓN VIGENTE.</t>
  </si>
  <si>
    <t>MES</t>
  </si>
  <si>
    <t>CONCEPTO</t>
  </si>
  <si>
    <t>IMPORTE</t>
  </si>
  <si>
    <t>CUOTAS COMUNITARIAS</t>
  </si>
  <si>
    <t>BONIFICACION AUTOMATICA BANCA</t>
  </si>
  <si>
    <t>TOTAL INGRESOS PERIODO</t>
  </si>
  <si>
    <t>COMISION CUADRO CONTABILIDAD</t>
  </si>
  <si>
    <t>ADMINISTRACIÓN Y AS.LABORAL</t>
  </si>
  <si>
    <t>SUELDO JARDINEROS</t>
  </si>
  <si>
    <t>COMISION PETICION TALONARIO</t>
  </si>
  <si>
    <t>COMISION ADMINISTRACION</t>
  </si>
  <si>
    <t>COM. MANTEN. CTA.</t>
  </si>
  <si>
    <t>GRUPO NOSTOS, S.L.</t>
  </si>
  <si>
    <t>AGROCOR</t>
  </si>
  <si>
    <t>RECIBO ENDESA</t>
  </si>
  <si>
    <t>GASOLINA PACO</t>
  </si>
  <si>
    <t>TRANSP. Y C.JAVIER CAR</t>
  </si>
  <si>
    <t>HACIENDA ( MOD.111)</t>
  </si>
  <si>
    <t>RECIBO REG. GENERAL (S. SOC.)</t>
  </si>
  <si>
    <t>SUBTOTAL ENERO 2025</t>
  </si>
  <si>
    <t>RECIBO CAJASURNET</t>
  </si>
  <si>
    <t>SUBTOTAL FEBRERO 2025</t>
  </si>
  <si>
    <t xml:space="preserve"> </t>
  </si>
  <si>
    <t>RECIBO ENDESA ENERGIA</t>
  </si>
  <si>
    <t>SEGUROS SOCIALES</t>
  </si>
  <si>
    <t>POLIZAS GENERALI</t>
  </si>
  <si>
    <t>ARREGLO BOMBA PACO</t>
  </si>
  <si>
    <t>DIFERENCIAS SALARIALES JOSE L.</t>
  </si>
  <si>
    <t>DIFERENCIAS SALARIALES PACO</t>
  </si>
  <si>
    <t>DIFERENCIAS SALARIALES JUAN A.</t>
  </si>
  <si>
    <t>PLANTAS Y ARBOLES</t>
  </si>
  <si>
    <t>SUBTOTAL MARZO 2025</t>
  </si>
  <si>
    <t>GASTOS BANCARIOS</t>
  </si>
  <si>
    <t>SUBTOTAL ABRIL 2025</t>
  </si>
  <si>
    <t>SANEAMIENTOS CRUZ</t>
  </si>
  <si>
    <t>PÓLIZAS GENERALI</t>
  </si>
  <si>
    <t>SUBTOTAL MAYO 2025</t>
  </si>
  <si>
    <t>DROGUERIA CARMEN</t>
  </si>
  <si>
    <t>PLANTAS CHARCA</t>
  </si>
  <si>
    <t>ROPA JARDINEROS</t>
  </si>
  <si>
    <t>SPAY SEGURIDAD (PREV.RIESGOS)</t>
  </si>
  <si>
    <t>SUBTOTAL JUNIO 2025</t>
  </si>
  <si>
    <t>COMISION CUADRO CONTAB.</t>
  </si>
  <si>
    <t>HACIENDA ( MOD.111 )</t>
  </si>
  <si>
    <t>GASOLINA Y OTRAS</t>
  </si>
  <si>
    <t>COPISTERIA RINCON</t>
  </si>
  <si>
    <t>COMISION MANT. CUENTA</t>
  </si>
  <si>
    <t>SUBTOTAL JULIO 2025</t>
  </si>
  <si>
    <t>GASOLINA</t>
  </si>
  <si>
    <t>HIDROELEC. MOTOR POZO</t>
  </si>
  <si>
    <t>FACTURAS VARIAS</t>
  </si>
  <si>
    <t>SUBTOTAL AGOSTO 2025</t>
  </si>
  <si>
    <t>SUBTOTAL SEPTIEMBRE 2025</t>
  </si>
  <si>
    <t>ADMINISTRACIÓN Y AS. LABORAL</t>
  </si>
  <si>
    <t>COMISIÓN MANTENIMIENTO CUENTA</t>
  </si>
  <si>
    <t>IMPUESTO MOD.  111</t>
  </si>
  <si>
    <t xml:space="preserve">SEGUROS SOCIALES </t>
  </si>
  <si>
    <t>SUBTOTAL OCTUBRE 2025</t>
  </si>
  <si>
    <t>SUELDOS JARDINEROS</t>
  </si>
  <si>
    <t>RECIBO GENERALI ESPAÑA</t>
  </si>
  <si>
    <t>COMISION BANCARIA</t>
  </si>
  <si>
    <t>SUBTOTAL NOVIEMBRE 2025</t>
  </si>
  <si>
    <t xml:space="preserve">SUELDOS JARDINEROS </t>
  </si>
  <si>
    <t>RECIBO GERENCIA URBANISMO</t>
  </si>
  <si>
    <t>RECIBOS AYUNTAMIENTO DE CORDOBA</t>
  </si>
  <si>
    <t>TRANSFERENCIA</t>
  </si>
  <si>
    <t>GASTOS TRANSFERENCIA</t>
  </si>
  <si>
    <t>FACTURA HIDROELEC.</t>
  </si>
  <si>
    <t>SUBTOTAL DICIEMBRE 2025</t>
  </si>
  <si>
    <t>TOTAL GASTOS PERIODO</t>
  </si>
  <si>
    <t>COMPRA DE ÁRBOLES Y PLANTAS</t>
  </si>
  <si>
    <t>SEGURIDAD SOCIAL</t>
  </si>
  <si>
    <t>HACIENDA ( RETENCIONES DE LOS TRABAJADORES )</t>
  </si>
  <si>
    <t>SERVICIO PREVENCIÓN Y RIESGOS LABORALES</t>
  </si>
  <si>
    <t>PÓLIZA GENERALI</t>
  </si>
  <si>
    <t>REPARACIONES Y REPUESTOS</t>
  </si>
  <si>
    <t>ELECTRICIDAD</t>
  </si>
  <si>
    <t>ADMINISTRACIÓN Y ASESORÍA LABORAL</t>
  </si>
  <si>
    <t>VARIOS (DROGUERIA, ARREGLOS, COPISTERIA, ETC)</t>
  </si>
  <si>
    <t>TRANSFERENCIAS</t>
  </si>
  <si>
    <t xml:space="preserve">RECIBOS AYUNTAMIENTO DE CORDBOA Y GERENCIA URBANISMO                                                                                                                                                                                                                       </t>
  </si>
  <si>
    <t>IMPORTE TOTAL AÑO 2025</t>
  </si>
  <si>
    <t>SALDO EN CAJASUR AL 31/12/2025</t>
  </si>
  <si>
    <t>COMPRA DE ÁRBOLES PRESUPUESTADO</t>
  </si>
  <si>
    <t>GASTOS DE ADMINISTRACIÓN Y ASESORÍA LABORAL</t>
  </si>
  <si>
    <t>GASTOS BANCARIOS PRESUPUESTADOS</t>
  </si>
  <si>
    <t>FONDO DE RESERVA</t>
  </si>
  <si>
    <t>INGRESOS – GASTOS PRESUPUESTADOS</t>
  </si>
  <si>
    <t>ENERO 2025</t>
  </si>
  <si>
    <t>FEBRERO 2025</t>
  </si>
  <si>
    <t>MARZO 2025</t>
  </si>
  <si>
    <t>ABRIL 2025</t>
  </si>
  <si>
    <t>MAYO 2025</t>
  </si>
  <si>
    <t>DICIEMBRE 2025</t>
  </si>
  <si>
    <t>NOVIEMBRE 2025</t>
  </si>
  <si>
    <t>OCTUBRE 2025</t>
  </si>
  <si>
    <t>SEPTIEMBRE 2025</t>
  </si>
  <si>
    <t>AGOSTO 2025</t>
  </si>
  <si>
    <t>JULIO 2025</t>
  </si>
  <si>
    <t>JUNIO 2025</t>
  </si>
  <si>
    <t>PERIODO ENERO 2025-DICIEMBRE 2025</t>
  </si>
  <si>
    <t>D1) PRESUPUESTO PARA EL EJERCICIO 2025 SIN INCREMENTO DE CUOTAS - SIN INGRESOS CONV. AYTO CORDOBA</t>
  </si>
  <si>
    <t xml:space="preserve"> + SALDO EN CAJASUR AL 31/12/2025</t>
  </si>
  <si>
    <t xml:space="preserve"> + SALDO DE MOROSOS AL 31/12/2025</t>
  </si>
  <si>
    <t>(*)   LAS   CUOTAS   DE INGRESOS PRESUPUESTADA SE HAN ACTUALIZADO UN 3% SOBRE  EL PRESUPUESTO APROBADO POR LA JUNTA ANTERIOR.</t>
  </si>
  <si>
    <t>SUBVENCION EXCLMO. AYUNTAMIENTO DE CORDOBA</t>
  </si>
  <si>
    <t xml:space="preserve">GASTOS REHABILITACION Y MANTENIMIENTO DE LAS ZONAS </t>
  </si>
  <si>
    <t>C) ESTADO DE TESORERÍA PERIODO ENERO 2025-DICIEMBRE 2025</t>
  </si>
  <si>
    <t>SALDO EN CAJASUR AL 31/12/2026</t>
  </si>
  <si>
    <t>(**) LOS GASTOS SE HAN AUMENTADO EN UN 3% SOBRE LAS CUANTÍAS ANUALES DE 2025 Y EL FONDO DE RESERVA SE HA DOTADO PARA CUBRIR EL LIMITE PRESUPUESTARIO SEGÚN MARCA LA LEGISLACIÓN VIGENTE.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</si>
</sst>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7">
    <font>
      <sz val="11"/>
      <color theme="1"/>
      <name val="Aptos Narrow"/>
      <family val="2"/>
      <scheme val="minor"/>
    </font>
    <font>
      <b/>
      <sz val="18"/>
      <name val="Calibri"/>
      <family val="2"/>
    </font>
    <font>
      <b/>
      <u/>
      <sz val="18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1"/>
    </font>
    <font>
      <sz val="12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2"/>
      <color rgb="FF000000"/>
      <name val="Calibri"/>
      <family val="2"/>
    </font>
    <font>
      <b/>
      <sz val="14"/>
      <name val="Calibri"/>
      <family val="1"/>
    </font>
    <font>
      <b/>
      <u/>
      <sz val="14"/>
      <name val="Calibri"/>
      <family val="1"/>
    </font>
    <font>
      <sz val="14"/>
      <color rgb="FF000000"/>
      <name val="Times New Roman"/>
      <family val="1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4" fontId="8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vertical="top"/>
    </xf>
    <xf numFmtId="0" fontId="3" fillId="4" borderId="2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horizontal="left"/>
    </xf>
    <xf numFmtId="4" fontId="10" fillId="4" borderId="1" xfId="0" applyNumberFormat="1" applyFont="1" applyFill="1" applyBorder="1" applyAlignment="1">
      <alignment vertical="top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4" fontId="8" fillId="0" borderId="11" xfId="0" applyNumberFormat="1" applyFont="1" applyBorder="1" applyAlignment="1">
      <alignment horizontal="right" vertical="top"/>
    </xf>
    <xf numFmtId="0" fontId="6" fillId="0" borderId="12" xfId="0" applyFont="1" applyBorder="1" applyAlignment="1">
      <alignment horizontal="left" vertical="top"/>
    </xf>
    <xf numFmtId="4" fontId="6" fillId="0" borderId="11" xfId="0" applyNumberFormat="1" applyFont="1" applyBorder="1" applyAlignment="1">
      <alignment horizontal="righ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4" fontId="6" fillId="0" borderId="15" xfId="0" applyNumberFormat="1" applyFont="1" applyBorder="1" applyAlignment="1">
      <alignment horizontal="right" vertical="top"/>
    </xf>
    <xf numFmtId="0" fontId="0" fillId="3" borderId="0" xfId="0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4" fontId="5" fillId="3" borderId="0" xfId="0" applyNumberFormat="1" applyFont="1" applyFill="1" applyAlignment="1">
      <alignment horizontal="right" vertical="top"/>
    </xf>
    <xf numFmtId="0" fontId="6" fillId="0" borderId="6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4" fontId="8" fillId="0" borderId="17" xfId="0" applyNumberFormat="1" applyFont="1" applyBorder="1" applyAlignment="1">
      <alignment horizontal="right" vertical="top"/>
    </xf>
    <xf numFmtId="4" fontId="8" fillId="0" borderId="15" xfId="0" applyNumberFormat="1" applyFont="1" applyBorder="1" applyAlignment="1">
      <alignment horizontal="right" vertical="top"/>
    </xf>
    <xf numFmtId="0" fontId="0" fillId="4" borderId="18" xfId="0" applyFill="1" applyBorder="1" applyAlignment="1">
      <alignment horizontal="left"/>
    </xf>
    <xf numFmtId="0" fontId="3" fillId="4" borderId="18" xfId="0" applyFont="1" applyFill="1" applyBorder="1" applyAlignment="1">
      <alignment horizontal="left" vertical="top"/>
    </xf>
    <xf numFmtId="4" fontId="3" fillId="4" borderId="18" xfId="0" applyNumberFormat="1" applyFont="1" applyFill="1" applyBorder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11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9" xfId="0" applyFill="1" applyBorder="1" applyAlignment="1">
      <alignment horizontal="left" vertical="top"/>
    </xf>
    <xf numFmtId="4" fontId="8" fillId="0" borderId="0" xfId="0" applyNumberFormat="1" applyFont="1" applyAlignment="1">
      <alignment horizontal="right" vertical="top"/>
    </xf>
    <xf numFmtId="4" fontId="3" fillId="4" borderId="19" xfId="0" applyNumberFormat="1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center" vertical="top"/>
    </xf>
    <xf numFmtId="0" fontId="3" fillId="3" borderId="21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4" fontId="3" fillId="0" borderId="21" xfId="0" applyNumberFormat="1" applyFont="1" applyBorder="1" applyAlignment="1">
      <alignment horizontal="right" vertical="top"/>
    </xf>
    <xf numFmtId="0" fontId="6" fillId="0" borderId="21" xfId="0" applyFont="1" applyBorder="1" applyAlignment="1">
      <alignment horizontal="left" vertical="top"/>
    </xf>
    <xf numFmtId="4" fontId="6" fillId="0" borderId="21" xfId="0" applyNumberFormat="1" applyFont="1" applyBorder="1" applyAlignment="1">
      <alignment horizontal="right" vertical="top"/>
    </xf>
    <xf numFmtId="0" fontId="11" fillId="0" borderId="0" xfId="0" applyFont="1" applyAlignment="1">
      <alignment horizontal="left" vertical="top"/>
    </xf>
    <xf numFmtId="4" fontId="10" fillId="0" borderId="2" xfId="0" applyNumberFormat="1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4" fontId="6" fillId="0" borderId="19" xfId="0" applyNumberFormat="1" applyFont="1" applyBorder="1" applyAlignment="1">
      <alignment horizontal="right" vertical="top"/>
    </xf>
    <xf numFmtId="4" fontId="3" fillId="3" borderId="18" xfId="0" applyNumberFormat="1" applyFont="1" applyFill="1" applyBorder="1" applyAlignment="1">
      <alignment horizontal="right" vertical="top"/>
    </xf>
    <xf numFmtId="0" fontId="0" fillId="0" borderId="24" xfId="0" applyBorder="1" applyAlignment="1">
      <alignment horizontal="left" vertical="top"/>
    </xf>
    <xf numFmtId="4" fontId="6" fillId="0" borderId="25" xfId="0" applyNumberFormat="1" applyFont="1" applyBorder="1" applyAlignment="1">
      <alignment horizontal="right" vertical="top"/>
    </xf>
    <xf numFmtId="4" fontId="10" fillId="0" borderId="4" xfId="0" applyNumberFormat="1" applyFont="1" applyBorder="1" applyAlignment="1">
      <alignment horizontal="left" vertical="top"/>
    </xf>
    <xf numFmtId="4" fontId="6" fillId="0" borderId="26" xfId="0" applyNumberFormat="1" applyFont="1" applyBorder="1" applyAlignment="1">
      <alignment horizontal="right" vertical="top"/>
    </xf>
    <xf numFmtId="4" fontId="10" fillId="0" borderId="27" xfId="0" applyNumberFormat="1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4" fontId="6" fillId="0" borderId="28" xfId="0" applyNumberFormat="1" applyFont="1" applyBorder="1" applyAlignment="1">
      <alignment horizontal="right" vertical="top"/>
    </xf>
    <xf numFmtId="0" fontId="3" fillId="2" borderId="27" xfId="0" applyFont="1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4" fontId="3" fillId="2" borderId="28" xfId="0" applyNumberFormat="1" applyFont="1" applyFill="1" applyBorder="1" applyAlignment="1">
      <alignment horizontal="right" vertical="top"/>
    </xf>
    <xf numFmtId="0" fontId="3" fillId="0" borderId="2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3" borderId="18" xfId="0" applyFont="1" applyFill="1" applyBorder="1" applyAlignment="1">
      <alignment horizontal="left" vertical="top"/>
    </xf>
    <xf numFmtId="0" fontId="0" fillId="3" borderId="18" xfId="0" applyFill="1" applyBorder="1" applyAlignment="1">
      <alignment horizontal="left"/>
    </xf>
    <xf numFmtId="0" fontId="3" fillId="0" borderId="29" xfId="0" applyFont="1" applyBorder="1" applyAlignment="1">
      <alignment horizontal="left" vertical="top"/>
    </xf>
    <xf numFmtId="0" fontId="0" fillId="0" borderId="29" xfId="0" applyBorder="1" applyAlignment="1">
      <alignment horizontal="left"/>
    </xf>
    <xf numFmtId="4" fontId="3" fillId="0" borderId="29" xfId="0" applyNumberFormat="1" applyFont="1" applyBorder="1" applyAlignment="1">
      <alignment horizontal="right" vertical="top"/>
    </xf>
    <xf numFmtId="0" fontId="3" fillId="4" borderId="23" xfId="0" applyFont="1" applyFill="1" applyBorder="1" applyAlignment="1">
      <alignment horizontal="center" vertical="top"/>
    </xf>
    <xf numFmtId="0" fontId="3" fillId="4" borderId="31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15" fillId="0" borderId="0" xfId="0" applyFont="1"/>
    <xf numFmtId="49" fontId="15" fillId="0" borderId="1" xfId="0" applyNumberFormat="1" applyFont="1" applyBorder="1"/>
    <xf numFmtId="0" fontId="15" fillId="0" borderId="1" xfId="0" applyFont="1" applyBorder="1"/>
    <xf numFmtId="4" fontId="15" fillId="0" borderId="1" xfId="0" applyNumberFormat="1" applyFont="1" applyBorder="1"/>
    <xf numFmtId="4" fontId="15" fillId="0" borderId="0" xfId="0" applyNumberFormat="1" applyFont="1"/>
    <xf numFmtId="0" fontId="16" fillId="5" borderId="3" xfId="0" applyFont="1" applyFill="1" applyBorder="1"/>
    <xf numFmtId="4" fontId="16" fillId="5" borderId="3" xfId="0" applyNumberFormat="1" applyFont="1" applyFill="1" applyBorder="1"/>
    <xf numFmtId="0" fontId="16" fillId="4" borderId="3" xfId="0" applyFont="1" applyFill="1" applyBorder="1"/>
    <xf numFmtId="4" fontId="16" fillId="4" borderId="3" xfId="0" applyNumberFormat="1" applyFont="1" applyFill="1" applyBorder="1"/>
    <xf numFmtId="0" fontId="2" fillId="0" borderId="0" xfId="0" applyFont="1" applyAlignment="1">
      <alignment horizontal="center" vertical="top"/>
    </xf>
    <xf numFmtId="8" fontId="16" fillId="4" borderId="3" xfId="0" applyNumberFormat="1" applyFont="1" applyFill="1" applyBorder="1"/>
    <xf numFmtId="0" fontId="16" fillId="0" borderId="0" xfId="0" applyFont="1"/>
    <xf numFmtId="4" fontId="3" fillId="3" borderId="24" xfId="0" applyNumberFormat="1" applyFont="1" applyFill="1" applyBorder="1" applyAlignment="1">
      <alignment horizontal="right" vertical="top"/>
    </xf>
    <xf numFmtId="4" fontId="10" fillId="0" borderId="23" xfId="0" applyNumberFormat="1" applyFont="1" applyBorder="1" applyAlignment="1">
      <alignment horizontal="left" vertical="top"/>
    </xf>
    <xf numFmtId="0" fontId="11" fillId="0" borderId="24" xfId="0" applyFont="1" applyBorder="1" applyAlignment="1">
      <alignment horizontal="left" vertical="top"/>
    </xf>
    <xf numFmtId="4" fontId="6" fillId="0" borderId="24" xfId="0" applyNumberFormat="1" applyFont="1" applyBorder="1" applyAlignment="1">
      <alignment horizontal="right" vertical="top"/>
    </xf>
    <xf numFmtId="0" fontId="0" fillId="2" borderId="0" xfId="0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4" fontId="10" fillId="0" borderId="20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3" borderId="2" xfId="0" applyFont="1" applyFill="1" applyBorder="1" applyAlignment="1">
      <alignment vertical="top"/>
    </xf>
    <xf numFmtId="0" fontId="0" fillId="3" borderId="3" xfId="0" applyFill="1" applyBorder="1" applyAlignment="1">
      <alignment horizontal="left" vertical="top"/>
    </xf>
    <xf numFmtId="0" fontId="5" fillId="0" borderId="30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4" fontId="10" fillId="0" borderId="23" xfId="0" applyNumberFormat="1" applyFont="1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4" fontId="10" fillId="4" borderId="2" xfId="0" applyNumberFormat="1" applyFont="1" applyFill="1" applyBorder="1" applyAlignment="1">
      <alignment horizontal="left" vertical="top"/>
    </xf>
    <xf numFmtId="4" fontId="10" fillId="4" borderId="3" xfId="0" applyNumberFormat="1" applyFont="1" applyFill="1" applyBorder="1" applyAlignment="1">
      <alignment horizontal="left" vertical="top"/>
    </xf>
    <xf numFmtId="0" fontId="3" fillId="3" borderId="22" xfId="0" applyFont="1" applyFill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3" fillId="3" borderId="23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4982F-A89D-4FE5-858C-BB6F10A03643}">
  <dimension ref="A1:C190"/>
  <sheetViews>
    <sheetView topLeftCell="A161" workbookViewId="0">
      <selection activeCell="A189" sqref="A189:XFD190"/>
    </sheetView>
  </sheetViews>
  <sheetFormatPr baseColWidth="10" defaultColWidth="8" defaultRowHeight="14"/>
  <cols>
    <col min="1" max="1" width="22" style="1" customWidth="1"/>
    <col min="2" max="2" width="81.5" style="1" customWidth="1"/>
    <col min="3" max="3" width="25" style="1" customWidth="1"/>
    <col min="4" max="4" width="7.6640625" style="1" bestFit="1" customWidth="1"/>
    <col min="5" max="5" width="10.1640625" style="1" bestFit="1" customWidth="1"/>
    <col min="6" max="16384" width="8" style="1"/>
  </cols>
  <sheetData>
    <row r="1" spans="1:3" ht="24">
      <c r="B1" s="2" t="s">
        <v>0</v>
      </c>
      <c r="C1" s="3"/>
    </row>
    <row r="2" spans="1:3" ht="24">
      <c r="B2" s="4" t="s">
        <v>1</v>
      </c>
      <c r="C2" s="5"/>
    </row>
    <row r="3" spans="1:3" ht="24">
      <c r="B3" s="4" t="s">
        <v>2</v>
      </c>
      <c r="C3" s="5"/>
    </row>
    <row r="4" spans="1:3" ht="24">
      <c r="B4" s="4"/>
      <c r="C4" s="5"/>
    </row>
    <row r="5" spans="1:3" ht="19">
      <c r="A5" s="6" t="s">
        <v>3</v>
      </c>
      <c r="B5" s="7"/>
      <c r="C5" s="8"/>
    </row>
    <row r="6" spans="1:3" ht="19">
      <c r="A6" s="9"/>
      <c r="B6" s="10"/>
      <c r="C6" s="5"/>
    </row>
    <row r="7" spans="1:3" ht="16">
      <c r="A7" s="11" t="s">
        <v>4</v>
      </c>
      <c r="B7" s="5"/>
      <c r="C7" s="5"/>
    </row>
    <row r="8" spans="1:3" ht="16">
      <c r="A8" s="5"/>
      <c r="B8" s="5"/>
      <c r="C8" s="5"/>
    </row>
    <row r="9" spans="1:3" ht="18" customHeight="1">
      <c r="A9" s="12" t="s">
        <v>5</v>
      </c>
      <c r="B9" s="12" t="s">
        <v>6</v>
      </c>
      <c r="C9" s="12" t="s">
        <v>7</v>
      </c>
    </row>
    <row r="10" spans="1:3" ht="18" customHeight="1">
      <c r="A10" s="13" t="s">
        <v>8</v>
      </c>
      <c r="B10" s="13" t="s">
        <v>9</v>
      </c>
      <c r="C10" s="14">
        <v>7011.3</v>
      </c>
    </row>
    <row r="11" spans="1:3" ht="18" customHeight="1">
      <c r="A11" s="13" t="s">
        <v>10</v>
      </c>
      <c r="B11" s="13" t="s">
        <v>9</v>
      </c>
      <c r="C11" s="14">
        <v>8201.2999999999993</v>
      </c>
    </row>
    <row r="12" spans="1:3" ht="18" customHeight="1">
      <c r="A12" s="13" t="s">
        <v>11</v>
      </c>
      <c r="B12" s="13" t="s">
        <v>9</v>
      </c>
      <c r="C12" s="14">
        <v>7147.3</v>
      </c>
    </row>
    <row r="13" spans="1:3" ht="18" customHeight="1">
      <c r="A13" s="13" t="s">
        <v>12</v>
      </c>
      <c r="B13" s="13" t="s">
        <v>9</v>
      </c>
      <c r="C13" s="14">
        <v>7155.8</v>
      </c>
    </row>
    <row r="14" spans="1:3" ht="17">
      <c r="A14" s="13" t="s">
        <v>12</v>
      </c>
      <c r="B14" s="15" t="s">
        <v>13</v>
      </c>
      <c r="C14" s="14">
        <v>250</v>
      </c>
    </row>
    <row r="15" spans="1:3" ht="18" customHeight="1">
      <c r="A15" s="13" t="s">
        <v>14</v>
      </c>
      <c r="B15" s="13" t="s">
        <v>9</v>
      </c>
      <c r="C15" s="14">
        <v>7036.8</v>
      </c>
    </row>
    <row r="16" spans="1:3" ht="18" customHeight="1">
      <c r="A16" s="13" t="s">
        <v>15</v>
      </c>
      <c r="B16" s="13" t="s">
        <v>9</v>
      </c>
      <c r="C16" s="14">
        <v>7080.8</v>
      </c>
    </row>
    <row r="17" spans="1:3" ht="18" customHeight="1">
      <c r="A17" s="13" t="s">
        <v>16</v>
      </c>
      <c r="B17" s="13" t="s">
        <v>9</v>
      </c>
      <c r="C17" s="14">
        <v>7011.3</v>
      </c>
    </row>
    <row r="18" spans="1:3" ht="18" customHeight="1">
      <c r="A18" s="13" t="s">
        <v>16</v>
      </c>
      <c r="B18" s="13" t="s">
        <v>17</v>
      </c>
      <c r="C18" s="14">
        <v>170</v>
      </c>
    </row>
    <row r="19" spans="1:3" ht="18" customHeight="1">
      <c r="A19" s="13" t="s">
        <v>18</v>
      </c>
      <c r="B19" s="13" t="s">
        <v>9</v>
      </c>
      <c r="C19" s="16">
        <v>7036.8</v>
      </c>
    </row>
    <row r="20" spans="1:3" ht="18" customHeight="1">
      <c r="A20" s="13" t="s">
        <v>19</v>
      </c>
      <c r="B20" s="13" t="s">
        <v>9</v>
      </c>
      <c r="C20" s="16">
        <v>7674.3</v>
      </c>
    </row>
    <row r="21" spans="1:3" ht="18" customHeight="1">
      <c r="A21" s="13" t="s">
        <v>20</v>
      </c>
      <c r="B21" s="13" t="s">
        <v>9</v>
      </c>
      <c r="C21" s="14">
        <v>7019.8</v>
      </c>
    </row>
    <row r="22" spans="1:3" ht="18" customHeight="1">
      <c r="A22" s="13" t="s">
        <v>21</v>
      </c>
      <c r="B22" s="13" t="s">
        <v>9</v>
      </c>
      <c r="C22" s="14">
        <v>7589.3</v>
      </c>
    </row>
    <row r="23" spans="1:3" ht="18" customHeight="1">
      <c r="A23" s="13" t="s">
        <v>22</v>
      </c>
      <c r="B23" s="13" t="s">
        <v>9</v>
      </c>
      <c r="C23" s="14">
        <v>7045.3</v>
      </c>
    </row>
    <row r="24" spans="1:3" ht="18" customHeight="1">
      <c r="A24" s="17" t="s">
        <v>23</v>
      </c>
      <c r="B24" s="18"/>
      <c r="C24" s="19">
        <f>SUM(C10:C23)</f>
        <v>87430.10000000002</v>
      </c>
    </row>
    <row r="25" spans="1:3" ht="18" customHeight="1">
      <c r="A25" s="5"/>
      <c r="B25" s="20"/>
      <c r="C25" s="20"/>
    </row>
    <row r="26" spans="1:3" ht="15.75" customHeight="1">
      <c r="A26" s="20"/>
      <c r="B26" s="21"/>
      <c r="C26" s="21"/>
    </row>
    <row r="27" spans="1:3" ht="16">
      <c r="A27" s="22" t="s">
        <v>24</v>
      </c>
      <c r="B27" s="10"/>
      <c r="C27" s="10"/>
    </row>
    <row r="28" spans="1:3" ht="16">
      <c r="A28" s="23"/>
      <c r="B28" s="24"/>
      <c r="C28" s="10"/>
    </row>
    <row r="29" spans="1:3" ht="18" customHeight="1">
      <c r="A29" s="25" t="s">
        <v>5</v>
      </c>
      <c r="B29" s="26" t="s">
        <v>6</v>
      </c>
      <c r="C29" s="27" t="s">
        <v>7</v>
      </c>
    </row>
    <row r="30" spans="1:3" ht="18" customHeight="1">
      <c r="A30" s="28" t="s">
        <v>8</v>
      </c>
      <c r="B30" s="29" t="s">
        <v>25</v>
      </c>
      <c r="C30" s="30">
        <v>302.5</v>
      </c>
    </row>
    <row r="31" spans="1:3" ht="18" customHeight="1">
      <c r="A31" s="28" t="s">
        <v>8</v>
      </c>
      <c r="B31" s="31" t="s">
        <v>26</v>
      </c>
      <c r="C31" s="30">
        <v>70.55</v>
      </c>
    </row>
    <row r="32" spans="1:3" ht="18" customHeight="1">
      <c r="A32" s="28" t="s">
        <v>8</v>
      </c>
      <c r="B32" s="31" t="s">
        <v>27</v>
      </c>
      <c r="C32" s="30">
        <v>10.45</v>
      </c>
    </row>
    <row r="33" spans="1:3" ht="18" customHeight="1">
      <c r="A33" s="28" t="s">
        <v>8</v>
      </c>
      <c r="B33" s="31" t="s">
        <v>28</v>
      </c>
      <c r="C33" s="30">
        <v>206.81</v>
      </c>
    </row>
    <row r="34" spans="1:3" ht="18" customHeight="1">
      <c r="A34" s="28" t="s">
        <v>8</v>
      </c>
      <c r="B34" s="31" t="s">
        <v>29</v>
      </c>
      <c r="C34" s="30">
        <v>120</v>
      </c>
    </row>
    <row r="35" spans="1:3" ht="18" customHeight="1">
      <c r="A35" s="28" t="s">
        <v>8</v>
      </c>
      <c r="B35" s="31" t="s">
        <v>30</v>
      </c>
      <c r="C35" s="30">
        <v>25</v>
      </c>
    </row>
    <row r="36" spans="1:3" ht="18" customHeight="1">
      <c r="A36" s="28" t="s">
        <v>8</v>
      </c>
      <c r="B36" s="31" t="s">
        <v>31</v>
      </c>
      <c r="C36" s="32">
        <v>1359.1</v>
      </c>
    </row>
    <row r="37" spans="1:3" ht="18" customHeight="1">
      <c r="A37" s="28" t="s">
        <v>8</v>
      </c>
      <c r="B37" s="31" t="s">
        <v>32</v>
      </c>
      <c r="C37" s="30">
        <v>1802.61</v>
      </c>
    </row>
    <row r="38" spans="1:3" ht="18" customHeight="1">
      <c r="A38" s="33" t="s">
        <v>8</v>
      </c>
      <c r="B38" s="34" t="s">
        <v>33</v>
      </c>
      <c r="C38" s="35">
        <v>3995.9</v>
      </c>
    </row>
    <row r="39" spans="1:3" ht="18" customHeight="1">
      <c r="A39" s="36"/>
      <c r="B39" s="37" t="s">
        <v>34</v>
      </c>
      <c r="C39" s="38">
        <f>SUM(C30:C38)</f>
        <v>7892.92</v>
      </c>
    </row>
    <row r="40" spans="1:3" ht="18" customHeight="1">
      <c r="A40" s="39" t="s">
        <v>10</v>
      </c>
      <c r="B40" s="40" t="s">
        <v>25</v>
      </c>
      <c r="C40" s="41">
        <v>302.5</v>
      </c>
    </row>
    <row r="41" spans="1:3" ht="18" customHeight="1">
      <c r="A41" s="28" t="s">
        <v>10</v>
      </c>
      <c r="B41" s="31" t="s">
        <v>26</v>
      </c>
      <c r="C41" s="30">
        <v>102.73</v>
      </c>
    </row>
    <row r="42" spans="1:3" ht="18" customHeight="1">
      <c r="A42" s="28" t="s">
        <v>10</v>
      </c>
      <c r="B42" s="31" t="s">
        <v>35</v>
      </c>
      <c r="C42" s="30">
        <v>175</v>
      </c>
    </row>
    <row r="43" spans="1:3" ht="18" customHeight="1">
      <c r="A43" s="28" t="s">
        <v>10</v>
      </c>
      <c r="B43" s="31" t="s">
        <v>36</v>
      </c>
      <c r="C43" s="30">
        <v>307.2</v>
      </c>
    </row>
    <row r="44" spans="1:3" ht="18" customHeight="1">
      <c r="A44" s="28" t="s">
        <v>10</v>
      </c>
      <c r="B44" s="31" t="s">
        <v>29</v>
      </c>
      <c r="C44" s="30">
        <v>150</v>
      </c>
    </row>
    <row r="45" spans="1:3" ht="18" customHeight="1">
      <c r="A45" s="28" t="s">
        <v>10</v>
      </c>
      <c r="B45" s="31" t="s">
        <v>37</v>
      </c>
      <c r="C45" s="30">
        <v>515.98</v>
      </c>
    </row>
    <row r="46" spans="1:3" ht="18" customHeight="1">
      <c r="A46" s="28" t="s">
        <v>10</v>
      </c>
      <c r="B46" s="31" t="s">
        <v>32</v>
      </c>
      <c r="C46" s="30">
        <v>1878.73</v>
      </c>
    </row>
    <row r="47" spans="1:3" ht="18" customHeight="1">
      <c r="A47" s="33" t="s">
        <v>10</v>
      </c>
      <c r="B47" s="34" t="s">
        <v>33</v>
      </c>
      <c r="C47" s="42">
        <v>4141.24</v>
      </c>
    </row>
    <row r="48" spans="1:3" ht="18" customHeight="1">
      <c r="A48" s="36"/>
      <c r="B48" s="37" t="s">
        <v>38</v>
      </c>
      <c r="C48" s="38">
        <f>SUM(C40:C47)</f>
        <v>7573.38</v>
      </c>
    </row>
    <row r="49" spans="1:3" ht="18" customHeight="1">
      <c r="A49" s="39" t="s">
        <v>11</v>
      </c>
      <c r="B49" s="40" t="s">
        <v>39</v>
      </c>
      <c r="C49" s="41">
        <v>302.5</v>
      </c>
    </row>
    <row r="50" spans="1:3" ht="18" customHeight="1">
      <c r="A50" s="28" t="s">
        <v>11</v>
      </c>
      <c r="B50" s="31" t="s">
        <v>26</v>
      </c>
      <c r="C50" s="30">
        <v>119.09</v>
      </c>
    </row>
    <row r="51" spans="1:3" ht="18" customHeight="1">
      <c r="A51" s="28" t="s">
        <v>11</v>
      </c>
      <c r="B51" s="31" t="s">
        <v>40</v>
      </c>
      <c r="C51" s="30">
        <v>50</v>
      </c>
    </row>
    <row r="52" spans="1:3" ht="18" customHeight="1">
      <c r="A52" s="28" t="s">
        <v>11</v>
      </c>
      <c r="B52" s="31" t="s">
        <v>41</v>
      </c>
      <c r="C52" s="30">
        <v>398.57</v>
      </c>
    </row>
    <row r="53" spans="1:3" ht="18" customHeight="1">
      <c r="A53" s="28" t="s">
        <v>11</v>
      </c>
      <c r="B53" s="31" t="s">
        <v>32</v>
      </c>
      <c r="C53" s="30">
        <v>1878.73</v>
      </c>
    </row>
    <row r="54" spans="1:3" ht="18" customHeight="1">
      <c r="A54" s="33" t="s">
        <v>11</v>
      </c>
      <c r="B54" s="34" t="s">
        <v>33</v>
      </c>
      <c r="C54" s="42">
        <v>4141.24</v>
      </c>
    </row>
    <row r="55" spans="1:3" ht="18" customHeight="1">
      <c r="A55" s="36"/>
      <c r="B55" s="37" t="s">
        <v>42</v>
      </c>
      <c r="C55" s="38">
        <f>SUM(C49:C54)</f>
        <v>6890.13</v>
      </c>
    </row>
    <row r="56" spans="1:3" ht="18" customHeight="1">
      <c r="A56" s="39" t="s">
        <v>12</v>
      </c>
      <c r="B56" s="40" t="s">
        <v>25</v>
      </c>
      <c r="C56" s="41">
        <v>302.5</v>
      </c>
    </row>
    <row r="57" spans="1:3" ht="18" customHeight="1">
      <c r="A57" s="28" t="s">
        <v>12</v>
      </c>
      <c r="B57" s="31" t="s">
        <v>26</v>
      </c>
      <c r="C57" s="30">
        <v>203.67</v>
      </c>
    </row>
    <row r="58" spans="1:3" ht="18" customHeight="1">
      <c r="A58" s="28" t="s">
        <v>12</v>
      </c>
      <c r="B58" s="31" t="s">
        <v>43</v>
      </c>
      <c r="C58" s="30">
        <v>149.66</v>
      </c>
    </row>
    <row r="59" spans="1:3" ht="18" customHeight="1">
      <c r="A59" s="28" t="s">
        <v>12</v>
      </c>
      <c r="B59" s="31" t="s">
        <v>36</v>
      </c>
      <c r="C59" s="30">
        <v>158.22</v>
      </c>
    </row>
    <row r="60" spans="1:3" ht="18" customHeight="1">
      <c r="A60" s="28" t="s">
        <v>12</v>
      </c>
      <c r="B60" s="31" t="s">
        <v>28</v>
      </c>
      <c r="C60" s="30">
        <v>119.1</v>
      </c>
    </row>
    <row r="61" spans="1:3" ht="18" customHeight="1">
      <c r="A61" s="28" t="s">
        <v>12</v>
      </c>
      <c r="B61" s="31" t="s">
        <v>29</v>
      </c>
      <c r="C61" s="30">
        <v>150</v>
      </c>
    </row>
    <row r="62" spans="1:3" ht="18" customHeight="1">
      <c r="A62" s="28" t="s">
        <v>12</v>
      </c>
      <c r="B62" s="31" t="s">
        <v>30</v>
      </c>
      <c r="C62" s="30">
        <v>29.62</v>
      </c>
    </row>
    <row r="63" spans="1:3" ht="18" customHeight="1">
      <c r="A63" s="28" t="s">
        <v>12</v>
      </c>
      <c r="B63" s="31" t="s">
        <v>44</v>
      </c>
      <c r="C63" s="30">
        <v>1286.67</v>
      </c>
    </row>
    <row r="64" spans="1:3" ht="18" customHeight="1">
      <c r="A64" s="28" t="s">
        <v>12</v>
      </c>
      <c r="B64" s="31" t="s">
        <v>45</v>
      </c>
      <c r="C64" s="30">
        <v>1110.32</v>
      </c>
    </row>
    <row r="65" spans="1:3" ht="18" customHeight="1">
      <c r="A65" s="28" t="s">
        <v>12</v>
      </c>
      <c r="B65" s="31" t="s">
        <v>32</v>
      </c>
      <c r="C65" s="30">
        <v>1878.73</v>
      </c>
    </row>
    <row r="66" spans="1:3" ht="18" customHeight="1">
      <c r="A66" s="28" t="s">
        <v>12</v>
      </c>
      <c r="B66" s="31" t="s">
        <v>33</v>
      </c>
      <c r="C66" s="30">
        <v>4141.24</v>
      </c>
    </row>
    <row r="67" spans="1:3" ht="18" customHeight="1">
      <c r="A67" s="33" t="s">
        <v>12</v>
      </c>
      <c r="B67" s="34" t="s">
        <v>46</v>
      </c>
      <c r="C67" s="42">
        <v>1299.3699999999999</v>
      </c>
    </row>
    <row r="68" spans="1:3" ht="18" customHeight="1">
      <c r="A68" s="36"/>
      <c r="B68" s="37" t="s">
        <v>47</v>
      </c>
      <c r="C68" s="38">
        <f>SUM(C56:C67)</f>
        <v>10829.099999999999</v>
      </c>
    </row>
    <row r="69" spans="1:3" ht="18" customHeight="1">
      <c r="A69" s="39" t="s">
        <v>14</v>
      </c>
      <c r="B69" s="40" t="s">
        <v>25</v>
      </c>
      <c r="C69" s="41">
        <v>302.5</v>
      </c>
    </row>
    <row r="70" spans="1:3" ht="18" customHeight="1">
      <c r="A70" s="28" t="s">
        <v>14</v>
      </c>
      <c r="B70" s="31" t="s">
        <v>26</v>
      </c>
      <c r="C70" s="30">
        <v>266.12</v>
      </c>
    </row>
    <row r="71" spans="1:3" ht="18" customHeight="1">
      <c r="A71" s="28" t="s">
        <v>14</v>
      </c>
      <c r="B71" s="31" t="s">
        <v>48</v>
      </c>
      <c r="C71" s="30">
        <v>40</v>
      </c>
    </row>
    <row r="72" spans="1:3" ht="18" customHeight="1">
      <c r="A72" s="28" t="s">
        <v>14</v>
      </c>
      <c r="B72" s="31" t="s">
        <v>28</v>
      </c>
      <c r="C72" s="30">
        <v>87.25</v>
      </c>
    </row>
    <row r="73" spans="1:3" ht="18" customHeight="1">
      <c r="A73" s="28" t="s">
        <v>14</v>
      </c>
      <c r="B73" s="31" t="s">
        <v>29</v>
      </c>
      <c r="C73" s="30">
        <v>150</v>
      </c>
    </row>
    <row r="74" spans="1:3" ht="18" customHeight="1">
      <c r="A74" s="28" t="s">
        <v>14</v>
      </c>
      <c r="B74" s="31" t="s">
        <v>49</v>
      </c>
      <c r="C74" s="30">
        <v>50</v>
      </c>
    </row>
    <row r="75" spans="1:3" ht="18" customHeight="1">
      <c r="A75" s="28" t="s">
        <v>14</v>
      </c>
      <c r="B75" s="31" t="s">
        <v>50</v>
      </c>
      <c r="C75" s="30">
        <v>515.98</v>
      </c>
    </row>
    <row r="76" spans="1:3" ht="18" customHeight="1">
      <c r="A76" s="28" t="s">
        <v>14</v>
      </c>
      <c r="B76" s="31" t="s">
        <v>32</v>
      </c>
      <c r="C76" s="30">
        <v>1878.73</v>
      </c>
    </row>
    <row r="77" spans="1:3" ht="18" customHeight="1">
      <c r="A77" s="33" t="s">
        <v>14</v>
      </c>
      <c r="B77" s="34" t="s">
        <v>33</v>
      </c>
      <c r="C77" s="42">
        <v>4141.24</v>
      </c>
    </row>
    <row r="78" spans="1:3" ht="18" customHeight="1">
      <c r="A78" s="36"/>
      <c r="B78" s="37" t="s">
        <v>51</v>
      </c>
      <c r="C78" s="38">
        <f>SUM(C69:C77)</f>
        <v>7431.82</v>
      </c>
    </row>
    <row r="79" spans="1:3" ht="18" customHeight="1">
      <c r="A79" s="39" t="s">
        <v>15</v>
      </c>
      <c r="B79" s="40" t="s">
        <v>25</v>
      </c>
      <c r="C79" s="41">
        <v>302.5</v>
      </c>
    </row>
    <row r="80" spans="1:3" ht="18" customHeight="1">
      <c r="A80" s="28" t="s">
        <v>15</v>
      </c>
      <c r="B80" s="31" t="s">
        <v>32</v>
      </c>
      <c r="C80" s="30">
        <v>1878.73</v>
      </c>
    </row>
    <row r="81" spans="1:3" ht="18" customHeight="1">
      <c r="A81" s="28" t="s">
        <v>15</v>
      </c>
      <c r="B81" s="31" t="s">
        <v>52</v>
      </c>
      <c r="C81" s="30">
        <v>346.57</v>
      </c>
    </row>
    <row r="82" spans="1:3" ht="18" customHeight="1">
      <c r="A82" s="33" t="s">
        <v>15</v>
      </c>
      <c r="B82" s="34" t="s">
        <v>33</v>
      </c>
      <c r="C82" s="42">
        <v>4141.24</v>
      </c>
    </row>
    <row r="83" spans="1:3" ht="18" customHeight="1">
      <c r="A83" s="36"/>
      <c r="B83" s="37" t="s">
        <v>53</v>
      </c>
      <c r="C83" s="38">
        <f>SUM(C79:C82)</f>
        <v>6669.04</v>
      </c>
    </row>
    <row r="84" spans="1:3" ht="18" customHeight="1">
      <c r="A84" s="39" t="s">
        <v>16</v>
      </c>
      <c r="B84" s="40" t="s">
        <v>25</v>
      </c>
      <c r="C84" s="41">
        <v>302.5</v>
      </c>
    </row>
    <row r="85" spans="1:3" ht="18" customHeight="1">
      <c r="A85" s="28" t="s">
        <v>16</v>
      </c>
      <c r="B85" s="31" t="s">
        <v>26</v>
      </c>
      <c r="C85" s="30">
        <v>69.63</v>
      </c>
    </row>
    <row r="86" spans="1:3" ht="18" customHeight="1">
      <c r="A86" s="28" t="s">
        <v>16</v>
      </c>
      <c r="B86" s="31" t="s">
        <v>54</v>
      </c>
      <c r="C86" s="30">
        <v>170</v>
      </c>
    </row>
    <row r="87" spans="1:3" ht="18" customHeight="1">
      <c r="A87" s="28" t="s">
        <v>16</v>
      </c>
      <c r="B87" s="31" t="s">
        <v>55</v>
      </c>
      <c r="C87" s="30">
        <v>23.23</v>
      </c>
    </row>
    <row r="88" spans="1:3" ht="18" customHeight="1">
      <c r="A88" s="28" t="s">
        <v>16</v>
      </c>
      <c r="B88" s="31" t="s">
        <v>27</v>
      </c>
      <c r="C88" s="30">
        <v>10.9</v>
      </c>
    </row>
    <row r="89" spans="1:3" ht="18" customHeight="1">
      <c r="A89" s="28" t="s">
        <v>16</v>
      </c>
      <c r="B89" s="31" t="s">
        <v>28</v>
      </c>
      <c r="C89" s="30">
        <v>392.67</v>
      </c>
    </row>
    <row r="90" spans="1:3" ht="18" customHeight="1">
      <c r="A90" s="28" t="s">
        <v>16</v>
      </c>
      <c r="B90" s="31" t="s">
        <v>29</v>
      </c>
      <c r="C90" s="30">
        <v>150</v>
      </c>
    </row>
    <row r="91" spans="1:3" ht="18" customHeight="1">
      <c r="A91" s="28" t="s">
        <v>16</v>
      </c>
      <c r="B91" s="31" t="s">
        <v>30</v>
      </c>
      <c r="C91" s="30">
        <v>35</v>
      </c>
    </row>
    <row r="92" spans="1:3" ht="18" customHeight="1">
      <c r="A92" s="28" t="s">
        <v>16</v>
      </c>
      <c r="B92" s="31" t="s">
        <v>44</v>
      </c>
      <c r="C92" s="30">
        <v>1286.67</v>
      </c>
    </row>
    <row r="93" spans="1:3" ht="18" customHeight="1">
      <c r="A93" s="28" t="s">
        <v>16</v>
      </c>
      <c r="B93" s="31" t="s">
        <v>32</v>
      </c>
      <c r="C93" s="30">
        <v>1878.73</v>
      </c>
    </row>
    <row r="94" spans="1:3" ht="18" customHeight="1">
      <c r="A94" s="33" t="s">
        <v>16</v>
      </c>
      <c r="B94" s="34" t="s">
        <v>33</v>
      </c>
      <c r="C94" s="42">
        <v>4141.24</v>
      </c>
    </row>
    <row r="95" spans="1:3" ht="18" customHeight="1">
      <c r="A95" s="36"/>
      <c r="B95" s="37" t="s">
        <v>56</v>
      </c>
      <c r="C95" s="38">
        <f>SUM(C84:C94)</f>
        <v>8460.57</v>
      </c>
    </row>
    <row r="96" spans="1:3" ht="18" customHeight="1">
      <c r="A96" s="39" t="s">
        <v>18</v>
      </c>
      <c r="B96" s="40" t="s">
        <v>25</v>
      </c>
      <c r="C96" s="41">
        <v>302.5</v>
      </c>
    </row>
    <row r="97" spans="1:3" ht="18" customHeight="1">
      <c r="A97" s="28" t="s">
        <v>18</v>
      </c>
      <c r="B97" s="31" t="s">
        <v>26</v>
      </c>
      <c r="C97" s="30">
        <v>1060.55</v>
      </c>
    </row>
    <row r="98" spans="1:3" ht="18" customHeight="1">
      <c r="A98" s="28" t="s">
        <v>18</v>
      </c>
      <c r="B98" s="31" t="s">
        <v>57</v>
      </c>
      <c r="C98" s="30">
        <v>17</v>
      </c>
    </row>
    <row r="99" spans="1:3" ht="18" customHeight="1">
      <c r="A99" s="28" t="s">
        <v>18</v>
      </c>
      <c r="B99" s="31" t="s">
        <v>58</v>
      </c>
      <c r="C99" s="30">
        <v>200</v>
      </c>
    </row>
    <row r="100" spans="1:3" ht="18" customHeight="1">
      <c r="A100" s="28" t="s">
        <v>18</v>
      </c>
      <c r="B100" s="31" t="s">
        <v>59</v>
      </c>
      <c r="C100" s="30">
        <v>4.5</v>
      </c>
    </row>
    <row r="101" spans="1:3" ht="18" customHeight="1">
      <c r="A101" s="28" t="s">
        <v>18</v>
      </c>
      <c r="B101" s="31" t="s">
        <v>50</v>
      </c>
      <c r="C101" s="30">
        <v>515.98</v>
      </c>
    </row>
    <row r="102" spans="1:3" ht="18" customHeight="1">
      <c r="A102" s="28" t="s">
        <v>18</v>
      </c>
      <c r="B102" s="31" t="s">
        <v>32</v>
      </c>
      <c r="C102" s="30">
        <v>1878.73</v>
      </c>
    </row>
    <row r="103" spans="1:3" ht="18" customHeight="1">
      <c r="A103" s="33" t="s">
        <v>18</v>
      </c>
      <c r="B103" s="34" t="s">
        <v>33</v>
      </c>
      <c r="C103" s="42">
        <v>4141.24</v>
      </c>
    </row>
    <row r="104" spans="1:3" ht="18" customHeight="1">
      <c r="A104" s="36"/>
      <c r="B104" s="37" t="s">
        <v>60</v>
      </c>
      <c r="C104" s="38">
        <f>SUM(C96:C103)</f>
        <v>8120.5</v>
      </c>
    </row>
    <row r="105" spans="1:3" ht="18" customHeight="1">
      <c r="A105" s="39" t="s">
        <v>19</v>
      </c>
      <c r="B105" s="40" t="s">
        <v>25</v>
      </c>
      <c r="C105" s="41">
        <v>302.5</v>
      </c>
    </row>
    <row r="106" spans="1:3" ht="18" customHeight="1">
      <c r="A106" s="28" t="s">
        <v>61</v>
      </c>
      <c r="B106" s="31" t="s">
        <v>26</v>
      </c>
      <c r="C106" s="30">
        <v>188.18</v>
      </c>
    </row>
    <row r="107" spans="1:3" ht="18" customHeight="1">
      <c r="A107" s="28" t="s">
        <v>19</v>
      </c>
      <c r="B107" s="31" t="s">
        <v>62</v>
      </c>
      <c r="C107" s="30">
        <v>164.9</v>
      </c>
    </row>
    <row r="108" spans="1:3" ht="18" customHeight="1">
      <c r="A108" s="28" t="s">
        <v>19</v>
      </c>
      <c r="B108" s="31" t="s">
        <v>58</v>
      </c>
      <c r="C108" s="30">
        <v>150</v>
      </c>
    </row>
    <row r="109" spans="1:3" ht="18" customHeight="1">
      <c r="A109" s="28" t="s">
        <v>19</v>
      </c>
      <c r="B109" s="31" t="s">
        <v>32</v>
      </c>
      <c r="C109" s="30">
        <v>1878.73</v>
      </c>
    </row>
    <row r="110" spans="1:3" ht="18" customHeight="1">
      <c r="A110" s="33" t="s">
        <v>19</v>
      </c>
      <c r="B110" s="34" t="s">
        <v>33</v>
      </c>
      <c r="C110" s="42">
        <v>4141.24</v>
      </c>
    </row>
    <row r="111" spans="1:3" ht="18" customHeight="1">
      <c r="A111" s="36"/>
      <c r="B111" s="37" t="s">
        <v>63</v>
      </c>
      <c r="C111" s="38">
        <f>SUM(C105:C110)</f>
        <v>6825.5499999999993</v>
      </c>
    </row>
    <row r="112" spans="1:3" ht="18" customHeight="1">
      <c r="A112" s="39" t="s">
        <v>20</v>
      </c>
      <c r="B112" s="40" t="s">
        <v>25</v>
      </c>
      <c r="C112" s="41">
        <v>302.5</v>
      </c>
    </row>
    <row r="113" spans="1:3" ht="18" customHeight="1">
      <c r="A113" s="28" t="s">
        <v>20</v>
      </c>
      <c r="B113" s="31" t="s">
        <v>26</v>
      </c>
      <c r="C113" s="30">
        <v>63.2</v>
      </c>
    </row>
    <row r="114" spans="1:3" ht="18" customHeight="1">
      <c r="A114" s="28" t="s">
        <v>20</v>
      </c>
      <c r="B114" s="31" t="s">
        <v>64</v>
      </c>
      <c r="C114" s="30">
        <v>35</v>
      </c>
    </row>
    <row r="115" spans="1:3" ht="18" customHeight="1">
      <c r="A115" s="28" t="s">
        <v>20</v>
      </c>
      <c r="B115" s="31" t="s">
        <v>28</v>
      </c>
      <c r="C115" s="30">
        <v>763.78</v>
      </c>
    </row>
    <row r="116" spans="1:3" ht="18" customHeight="1">
      <c r="A116" s="28" t="s">
        <v>20</v>
      </c>
      <c r="B116" s="31" t="s">
        <v>58</v>
      </c>
      <c r="C116" s="30">
        <v>150</v>
      </c>
    </row>
    <row r="117" spans="1:3" ht="18" customHeight="1">
      <c r="A117" s="28" t="s">
        <v>20</v>
      </c>
      <c r="B117" s="31" t="s">
        <v>31</v>
      </c>
      <c r="C117" s="30">
        <v>1286.67</v>
      </c>
    </row>
    <row r="118" spans="1:3" ht="18" customHeight="1">
      <c r="A118" s="28" t="s">
        <v>20</v>
      </c>
      <c r="B118" s="31" t="s">
        <v>32</v>
      </c>
      <c r="C118" s="30">
        <v>1878.73</v>
      </c>
    </row>
    <row r="119" spans="1:3" ht="18" customHeight="1">
      <c r="A119" s="33" t="s">
        <v>20</v>
      </c>
      <c r="B119" s="34" t="s">
        <v>33</v>
      </c>
      <c r="C119" s="42">
        <v>4141.24</v>
      </c>
    </row>
    <row r="120" spans="1:3" ht="18" customHeight="1">
      <c r="A120" s="36"/>
      <c r="B120" s="37" t="s">
        <v>65</v>
      </c>
      <c r="C120" s="38">
        <f>SUM(C112:C119)</f>
        <v>8621.119999999999</v>
      </c>
    </row>
    <row r="121" spans="1:3" ht="18" customHeight="1">
      <c r="A121" s="39" t="s">
        <v>21</v>
      </c>
      <c r="B121" s="40" t="s">
        <v>25</v>
      </c>
      <c r="C121" s="41">
        <v>302.5</v>
      </c>
    </row>
    <row r="122" spans="1:3" ht="18" customHeight="1">
      <c r="A122" s="28" t="s">
        <v>21</v>
      </c>
      <c r="B122" s="31" t="s">
        <v>26</v>
      </c>
      <c r="C122" s="30">
        <v>427.35</v>
      </c>
    </row>
    <row r="123" spans="1:3" ht="18" customHeight="1">
      <c r="A123" s="28" t="s">
        <v>21</v>
      </c>
      <c r="B123" s="31" t="s">
        <v>28</v>
      </c>
      <c r="C123" s="30">
        <v>344.37</v>
      </c>
    </row>
    <row r="124" spans="1:3" ht="18" customHeight="1">
      <c r="A124" s="28" t="s">
        <v>21</v>
      </c>
      <c r="B124" s="31" t="s">
        <v>50</v>
      </c>
      <c r="C124" s="30">
        <v>515.98</v>
      </c>
    </row>
    <row r="125" spans="1:3" ht="18" customHeight="1">
      <c r="A125" s="28" t="s">
        <v>21</v>
      </c>
      <c r="B125" s="31" t="s">
        <v>66</v>
      </c>
      <c r="C125" s="30">
        <v>172</v>
      </c>
    </row>
    <row r="126" spans="1:3" ht="18" customHeight="1">
      <c r="A126" s="28" t="s">
        <v>21</v>
      </c>
      <c r="B126" s="31" t="s">
        <v>32</v>
      </c>
      <c r="C126" s="30">
        <v>1878.73</v>
      </c>
    </row>
    <row r="127" spans="1:3" ht="18" customHeight="1">
      <c r="A127" s="33" t="s">
        <v>21</v>
      </c>
      <c r="B127" s="34" t="s">
        <v>33</v>
      </c>
      <c r="C127" s="42">
        <v>4141.24</v>
      </c>
    </row>
    <row r="128" spans="1:3" ht="18" customHeight="1">
      <c r="A128" s="36"/>
      <c r="B128" s="37" t="s">
        <v>67</v>
      </c>
      <c r="C128" s="38">
        <f>SUM(C121:C127)</f>
        <v>7782.17</v>
      </c>
    </row>
    <row r="129" spans="1:3" ht="18" customHeight="1">
      <c r="A129" s="39" t="s">
        <v>22</v>
      </c>
      <c r="B129" s="40" t="s">
        <v>25</v>
      </c>
      <c r="C129" s="41">
        <v>302.5</v>
      </c>
    </row>
    <row r="130" spans="1:3" ht="18" customHeight="1">
      <c r="A130" s="28" t="s">
        <v>22</v>
      </c>
      <c r="B130" s="31" t="s">
        <v>26</v>
      </c>
      <c r="C130" s="30">
        <v>442.3</v>
      </c>
    </row>
    <row r="131" spans="1:3" ht="18" customHeight="1">
      <c r="A131" s="28" t="s">
        <v>22</v>
      </c>
      <c r="B131" s="31" t="s">
        <v>58</v>
      </c>
      <c r="C131" s="30">
        <v>150</v>
      </c>
    </row>
    <row r="132" spans="1:3" ht="18" customHeight="1">
      <c r="A132" s="28" t="s">
        <v>22</v>
      </c>
      <c r="B132" s="31" t="s">
        <v>32</v>
      </c>
      <c r="C132" s="30">
        <v>1878.73</v>
      </c>
    </row>
    <row r="133" spans="1:3" ht="18" customHeight="1">
      <c r="A133" s="33" t="s">
        <v>22</v>
      </c>
      <c r="B133" s="34" t="s">
        <v>33</v>
      </c>
      <c r="C133" s="42">
        <v>4141.24</v>
      </c>
    </row>
    <row r="134" spans="1:3" ht="18" customHeight="1">
      <c r="A134" s="36"/>
      <c r="B134" s="37" t="s">
        <v>68</v>
      </c>
      <c r="C134" s="38">
        <f>SUM(C129:C133)</f>
        <v>6914.7699999999995</v>
      </c>
    </row>
    <row r="135" spans="1:3" ht="18" customHeight="1" thickBot="1">
      <c r="A135" s="43"/>
      <c r="B135" s="44" t="s">
        <v>69</v>
      </c>
      <c r="C135" s="45">
        <f>+C134+C128+C120+C111+C104+C95+C83+C78+C68+C55+C48+C39</f>
        <v>94011.07</v>
      </c>
    </row>
    <row r="136" spans="1:3" ht="18" customHeight="1">
      <c r="A136" s="20"/>
      <c r="B136" s="5"/>
      <c r="C136" s="46"/>
    </row>
    <row r="137" spans="1:3" ht="19">
      <c r="A137" s="47" t="s">
        <v>70</v>
      </c>
      <c r="B137" s="48"/>
      <c r="C137" s="48"/>
    </row>
    <row r="138" spans="1:3" ht="20.25" customHeight="1">
      <c r="A138" s="49"/>
      <c r="B138" s="49"/>
      <c r="C138" s="49"/>
    </row>
    <row r="139" spans="1:3" ht="18" customHeight="1">
      <c r="A139" s="106" t="s">
        <v>71</v>
      </c>
      <c r="B139" s="107"/>
      <c r="C139" s="50"/>
    </row>
    <row r="140" spans="1:3" ht="18" customHeight="1">
      <c r="A140" s="104" t="s">
        <v>72</v>
      </c>
      <c r="B140" s="105"/>
      <c r="C140" s="51">
        <v>2584.69</v>
      </c>
    </row>
    <row r="141" spans="1:3" ht="18" customHeight="1">
      <c r="A141" s="104" t="s">
        <v>73</v>
      </c>
      <c r="B141" s="105"/>
      <c r="C141" s="51">
        <v>49549.54</v>
      </c>
    </row>
    <row r="142" spans="1:3" ht="18" customHeight="1">
      <c r="A142" s="104" t="s">
        <v>74</v>
      </c>
      <c r="B142" s="105"/>
      <c r="C142" s="51">
        <v>22468.639999999999</v>
      </c>
    </row>
    <row r="143" spans="1:3" ht="18" customHeight="1">
      <c r="A143" s="104" t="s">
        <v>75</v>
      </c>
      <c r="B143" s="105"/>
      <c r="C143" s="51">
        <v>570.57000000000005</v>
      </c>
    </row>
    <row r="144" spans="1:3" ht="18" customHeight="1">
      <c r="A144" s="104" t="s">
        <v>76</v>
      </c>
      <c r="B144" s="105"/>
      <c r="C144" s="51">
        <v>5219.1099999999997</v>
      </c>
    </row>
    <row r="145" spans="1:3" ht="18" customHeight="1">
      <c r="A145" s="104" t="s">
        <v>77</v>
      </c>
      <c r="B145" s="105"/>
      <c r="C145" s="51">
        <v>346.57</v>
      </c>
    </row>
    <row r="146" spans="1:3" ht="18" customHeight="1">
      <c r="A146" s="104" t="s">
        <v>78</v>
      </c>
      <c r="B146" s="105"/>
      <c r="C146" s="51">
        <v>2063.92</v>
      </c>
    </row>
    <row r="147" spans="1:3" ht="18" customHeight="1">
      <c r="A147" s="104" t="s">
        <v>79</v>
      </c>
      <c r="B147" s="105"/>
      <c r="C147" s="51">
        <v>3013.37</v>
      </c>
    </row>
    <row r="148" spans="1:3" ht="18" customHeight="1">
      <c r="A148" s="104" t="s">
        <v>80</v>
      </c>
      <c r="B148" s="105"/>
      <c r="C148" s="51">
        <v>210</v>
      </c>
    </row>
    <row r="149" spans="1:3" ht="18" customHeight="1">
      <c r="A149" s="104" t="s">
        <v>81</v>
      </c>
      <c r="B149" s="105"/>
      <c r="C149" s="51">
        <v>1370</v>
      </c>
    </row>
    <row r="150" spans="1:3" ht="18" customHeight="1">
      <c r="A150" s="104" t="s">
        <v>82</v>
      </c>
      <c r="B150" s="105"/>
      <c r="C150" s="51">
        <f>2534.05-620.07</f>
        <v>1913.98</v>
      </c>
    </row>
    <row r="151" spans="1:3" ht="18" customHeight="1">
      <c r="A151" s="104" t="s">
        <v>83</v>
      </c>
      <c r="B151" s="105"/>
      <c r="C151" s="51">
        <v>3630</v>
      </c>
    </row>
    <row r="152" spans="1:3" ht="16">
      <c r="A152" s="104" t="s">
        <v>84</v>
      </c>
      <c r="B152" s="105"/>
      <c r="C152" s="51">
        <v>920.21</v>
      </c>
    </row>
    <row r="153" spans="1:3" ht="18" customHeight="1">
      <c r="A153" s="104" t="s">
        <v>85</v>
      </c>
      <c r="B153" s="105"/>
      <c r="C153" s="51">
        <v>150.47</v>
      </c>
    </row>
    <row r="154" spans="1:3" ht="18" customHeight="1">
      <c r="A154" s="112" t="s">
        <v>86</v>
      </c>
      <c r="B154" s="113"/>
      <c r="C154" s="52">
        <f>SUM(C140:C153)</f>
        <v>94011.07</v>
      </c>
    </row>
    <row r="155" spans="1:3" ht="18" customHeight="1">
      <c r="A155" s="20"/>
      <c r="B155" s="5"/>
      <c r="C155" s="46"/>
    </row>
    <row r="156" spans="1:3" ht="19">
      <c r="A156" s="47" t="s">
        <v>87</v>
      </c>
      <c r="B156" s="47"/>
      <c r="C156" s="47"/>
    </row>
    <row r="157" spans="1:3">
      <c r="A157" s="49"/>
      <c r="B157" s="49"/>
      <c r="C157" s="49"/>
    </row>
    <row r="158" spans="1:3" ht="18" customHeight="1">
      <c r="A158" s="53" t="s">
        <v>6</v>
      </c>
      <c r="B158" s="54"/>
      <c r="C158" s="54"/>
    </row>
    <row r="159" spans="1:3" ht="18" customHeight="1">
      <c r="A159" s="55" t="s">
        <v>88</v>
      </c>
      <c r="B159" s="56"/>
      <c r="C159" s="57">
        <v>24204.799999999999</v>
      </c>
    </row>
    <row r="160" spans="1:3" ht="18" customHeight="1">
      <c r="A160" s="31" t="s">
        <v>89</v>
      </c>
      <c r="B160" s="58"/>
      <c r="C160" s="59">
        <f>+C24</f>
        <v>87430.10000000002</v>
      </c>
    </row>
    <row r="161" spans="1:3" ht="18" customHeight="1">
      <c r="A161" s="31" t="s">
        <v>90</v>
      </c>
      <c r="B161" s="58"/>
      <c r="C161" s="59">
        <f>-C135</f>
        <v>-94011.07</v>
      </c>
    </row>
    <row r="162" spans="1:3" ht="18" customHeight="1" thickBot="1">
      <c r="A162" s="44" t="s">
        <v>91</v>
      </c>
      <c r="B162" s="44"/>
      <c r="C162" s="45">
        <f>SUM(C159:C161)</f>
        <v>17623.830000000016</v>
      </c>
    </row>
    <row r="163" spans="1:3" ht="18" customHeight="1">
      <c r="A163" s="5"/>
      <c r="B163" s="5"/>
      <c r="C163" s="46"/>
    </row>
    <row r="164" spans="1:3" ht="19">
      <c r="A164" s="47" t="s">
        <v>92</v>
      </c>
      <c r="B164" s="47"/>
      <c r="C164" s="47"/>
    </row>
    <row r="165" spans="1:3" ht="19">
      <c r="A165" s="60"/>
      <c r="B165" s="60"/>
      <c r="C165" s="60"/>
    </row>
    <row r="166" spans="1:3" ht="19">
      <c r="A166" s="61" t="s">
        <v>93</v>
      </c>
      <c r="B166" s="62"/>
      <c r="C166" s="63">
        <v>87430.1</v>
      </c>
    </row>
    <row r="167" spans="1:3" ht="18" customHeight="1" thickBot="1">
      <c r="A167" s="114" t="s">
        <v>93</v>
      </c>
      <c r="B167" s="115"/>
      <c r="C167" s="64">
        <f>+C160</f>
        <v>87430.10000000002</v>
      </c>
    </row>
    <row r="168" spans="1:3" ht="18" customHeight="1">
      <c r="A168" s="110" t="s">
        <v>94</v>
      </c>
      <c r="B168" s="111"/>
      <c r="C168" s="66">
        <v>0</v>
      </c>
    </row>
    <row r="169" spans="1:3" ht="18" customHeight="1">
      <c r="A169" s="67" t="s">
        <v>95</v>
      </c>
      <c r="C169" s="68">
        <f t="shared" ref="C169:C181" si="0">+C141+C141*0.03</f>
        <v>51036.0262</v>
      </c>
    </row>
    <row r="170" spans="1:3" ht="18" customHeight="1">
      <c r="A170" s="67" t="s">
        <v>96</v>
      </c>
      <c r="C170" s="68">
        <f t="shared" si="0"/>
        <v>23142.699199999999</v>
      </c>
    </row>
    <row r="171" spans="1:3" ht="18" customHeight="1">
      <c r="A171" s="67" t="s">
        <v>97</v>
      </c>
      <c r="C171" s="68">
        <f t="shared" si="0"/>
        <v>587.6871000000001</v>
      </c>
    </row>
    <row r="172" spans="1:3" ht="18" customHeight="1">
      <c r="A172" s="67" t="s">
        <v>98</v>
      </c>
      <c r="C172" s="68">
        <f t="shared" si="0"/>
        <v>5375.6832999999997</v>
      </c>
    </row>
    <row r="173" spans="1:3" ht="18" customHeight="1">
      <c r="A173" s="67" t="s">
        <v>99</v>
      </c>
      <c r="C173" s="68">
        <f t="shared" si="0"/>
        <v>356.96710000000002</v>
      </c>
    </row>
    <row r="174" spans="1:3" ht="18" customHeight="1">
      <c r="A174" s="67" t="s">
        <v>100</v>
      </c>
      <c r="C174" s="68">
        <f t="shared" si="0"/>
        <v>2125.8376000000003</v>
      </c>
    </row>
    <row r="175" spans="1:3" ht="18" customHeight="1">
      <c r="A175" s="67" t="s">
        <v>101</v>
      </c>
      <c r="C175" s="68">
        <v>0</v>
      </c>
    </row>
    <row r="176" spans="1:3" ht="18" customHeight="1">
      <c r="A176" s="67" t="s">
        <v>102</v>
      </c>
      <c r="C176" s="68">
        <v>0</v>
      </c>
    </row>
    <row r="177" spans="1:3" ht="18" customHeight="1">
      <c r="A177" s="67" t="s">
        <v>103</v>
      </c>
      <c r="C177" s="68">
        <f t="shared" si="0"/>
        <v>1411.1</v>
      </c>
    </row>
    <row r="178" spans="1:3" ht="18" customHeight="1">
      <c r="A178" s="67" t="s">
        <v>104</v>
      </c>
      <c r="C178" s="68">
        <f t="shared" si="0"/>
        <v>1971.3994</v>
      </c>
    </row>
    <row r="179" spans="1:3" ht="18" customHeight="1">
      <c r="A179" s="67" t="s">
        <v>105</v>
      </c>
      <c r="C179" s="68">
        <f t="shared" si="0"/>
        <v>3738.9</v>
      </c>
    </row>
    <row r="180" spans="1:3" ht="18" customHeight="1">
      <c r="A180" s="67" t="s">
        <v>106</v>
      </c>
      <c r="C180" s="68">
        <v>150</v>
      </c>
    </row>
    <row r="181" spans="1:3" ht="18" customHeight="1">
      <c r="A181" s="67" t="s">
        <v>107</v>
      </c>
      <c r="C181" s="68">
        <f t="shared" si="0"/>
        <v>154.98410000000001</v>
      </c>
    </row>
    <row r="182" spans="1:3" ht="18" customHeight="1">
      <c r="A182" s="69" t="s">
        <v>108</v>
      </c>
      <c r="B182" s="70"/>
      <c r="C182" s="71">
        <f>(SUM(C168:C181)-C174)*0.1</f>
        <v>8792.5446399999983</v>
      </c>
    </row>
    <row r="183" spans="1:3" ht="18" customHeight="1">
      <c r="A183" s="72" t="s">
        <v>109</v>
      </c>
      <c r="B183" s="73"/>
      <c r="C183" s="74">
        <f>SUM(C168:C182)</f>
        <v>98843.828639999978</v>
      </c>
    </row>
    <row r="184" spans="1:3" ht="18" customHeight="1">
      <c r="A184" s="75" t="s">
        <v>110</v>
      </c>
      <c r="B184" s="65"/>
      <c r="C184" s="66">
        <f>+C167-C183</f>
        <v>-11413.728639999958</v>
      </c>
    </row>
    <row r="185" spans="1:3" ht="18" customHeight="1">
      <c r="A185" s="76" t="s">
        <v>111</v>
      </c>
      <c r="C185" s="68">
        <f>+C162</f>
        <v>17623.830000000016</v>
      </c>
    </row>
    <row r="186" spans="1:3" ht="18" customHeight="1">
      <c r="A186" s="77" t="s">
        <v>112</v>
      </c>
      <c r="C186" s="68">
        <v>5582.28</v>
      </c>
    </row>
    <row r="187" spans="1:3" ht="18" customHeight="1" thickBot="1">
      <c r="A187" s="78" t="s">
        <v>113</v>
      </c>
      <c r="B187" s="79"/>
      <c r="C187" s="64">
        <f>+C184+C185+C186</f>
        <v>11792.381360000058</v>
      </c>
    </row>
    <row r="188" spans="1:3" ht="18" customHeight="1" thickBot="1">
      <c r="A188" s="80"/>
      <c r="B188" s="81"/>
      <c r="C188" s="82"/>
    </row>
    <row r="189" spans="1:3" ht="42" customHeight="1" thickBot="1">
      <c r="A189" s="108" t="s">
        <v>114</v>
      </c>
      <c r="B189" s="108"/>
      <c r="C189" s="108"/>
    </row>
    <row r="190" spans="1:3" ht="50.25" customHeight="1" thickBot="1">
      <c r="A190" s="108" t="s">
        <v>115</v>
      </c>
      <c r="B190" s="109"/>
      <c r="C190" s="109"/>
    </row>
  </sheetData>
  <mergeCells count="20">
    <mergeCell ref="A189:C189"/>
    <mergeCell ref="A190:C190"/>
    <mergeCell ref="A168:B168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67:B167"/>
    <mergeCell ref="A144:B144"/>
    <mergeCell ref="A139:B139"/>
    <mergeCell ref="A140:B140"/>
    <mergeCell ref="A141:B141"/>
    <mergeCell ref="A142:B142"/>
    <mergeCell ref="A143:B1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3926-685E-4D4E-8388-9FBBF61B6BEE}">
  <dimension ref="A1:D206"/>
  <sheetViews>
    <sheetView tabSelected="1" topLeftCell="A143" workbookViewId="0">
      <selection activeCell="B158" sqref="B158"/>
    </sheetView>
  </sheetViews>
  <sheetFormatPr baseColWidth="10" defaultColWidth="11.5" defaultRowHeight="16"/>
  <cols>
    <col min="1" max="1" width="36.6640625" style="86" customWidth="1"/>
    <col min="2" max="2" width="61.6640625" style="86" customWidth="1"/>
    <col min="3" max="3" width="29.6640625" style="86" customWidth="1"/>
    <col min="4" max="16384" width="11.5" style="86"/>
  </cols>
  <sheetData>
    <row r="1" spans="1:3" ht="24">
      <c r="B1" s="2" t="s">
        <v>0</v>
      </c>
    </row>
    <row r="2" spans="1:3" ht="24">
      <c r="B2" s="4" t="s">
        <v>1</v>
      </c>
    </row>
    <row r="3" spans="1:3" ht="24">
      <c r="B3" s="95" t="s">
        <v>216</v>
      </c>
    </row>
    <row r="4" spans="1:3" ht="24">
      <c r="B4" s="95"/>
    </row>
    <row r="5" spans="1:3" s="1" customFormat="1" ht="19">
      <c r="A5" s="6" t="s">
        <v>3</v>
      </c>
      <c r="B5" s="7"/>
      <c r="C5" s="8"/>
    </row>
    <row r="6" spans="1:3" s="1" customFormat="1" ht="18" customHeight="1">
      <c r="A6" s="9"/>
      <c r="B6" s="10"/>
      <c r="C6" s="5"/>
    </row>
    <row r="7" spans="1:3" s="1" customFormat="1" ht="18" customHeight="1">
      <c r="A7" s="11" t="s">
        <v>4</v>
      </c>
      <c r="B7" s="5"/>
      <c r="C7" s="5"/>
    </row>
    <row r="8" spans="1:3" ht="18" customHeight="1"/>
    <row r="9" spans="1:3" ht="18" customHeight="1">
      <c r="A9" s="83" t="s">
        <v>116</v>
      </c>
      <c r="B9" s="84" t="s">
        <v>117</v>
      </c>
      <c r="C9" s="85" t="s">
        <v>118</v>
      </c>
    </row>
    <row r="10" spans="1:3" ht="18" customHeight="1">
      <c r="A10" s="87" t="s">
        <v>204</v>
      </c>
      <c r="B10" s="88" t="s">
        <v>119</v>
      </c>
      <c r="C10" s="89">
        <v>7028.3</v>
      </c>
    </row>
    <row r="11" spans="1:3" ht="18" customHeight="1">
      <c r="A11" s="87" t="s">
        <v>205</v>
      </c>
      <c r="B11" s="88" t="s">
        <v>119</v>
      </c>
      <c r="C11" s="89">
        <v>7052.3</v>
      </c>
    </row>
    <row r="12" spans="1:3" ht="18" customHeight="1">
      <c r="A12" s="87" t="s">
        <v>206</v>
      </c>
      <c r="B12" s="88" t="s">
        <v>119</v>
      </c>
      <c r="C12" s="89">
        <v>7043.8</v>
      </c>
    </row>
    <row r="13" spans="1:3" ht="18" customHeight="1">
      <c r="A13" s="87" t="s">
        <v>207</v>
      </c>
      <c r="B13" s="88" t="s">
        <v>119</v>
      </c>
      <c r="C13" s="89">
        <v>7043.8</v>
      </c>
    </row>
    <row r="14" spans="1:3" ht="18" customHeight="1">
      <c r="A14" s="87" t="s">
        <v>208</v>
      </c>
      <c r="B14" s="88" t="s">
        <v>119</v>
      </c>
      <c r="C14" s="89">
        <v>7040.3</v>
      </c>
    </row>
    <row r="15" spans="1:3" ht="18" customHeight="1">
      <c r="A15" s="87" t="s">
        <v>215</v>
      </c>
      <c r="B15" s="88" t="s">
        <v>119</v>
      </c>
      <c r="C15" s="89">
        <v>7040.3</v>
      </c>
    </row>
    <row r="16" spans="1:3" ht="18" customHeight="1">
      <c r="A16" s="87" t="s">
        <v>214</v>
      </c>
      <c r="B16" s="88" t="s">
        <v>119</v>
      </c>
      <c r="C16" s="89">
        <v>7040.3</v>
      </c>
    </row>
    <row r="17" spans="1:3" ht="18" customHeight="1">
      <c r="A17" s="87" t="s">
        <v>214</v>
      </c>
      <c r="B17" s="88" t="s">
        <v>120</v>
      </c>
      <c r="C17" s="89">
        <v>7.26</v>
      </c>
    </row>
    <row r="18" spans="1:3" ht="18" customHeight="1">
      <c r="A18" s="87" t="s">
        <v>213</v>
      </c>
      <c r="B18" s="88" t="s">
        <v>119</v>
      </c>
      <c r="C18" s="89">
        <v>7040.3</v>
      </c>
    </row>
    <row r="19" spans="1:3" ht="18" customHeight="1">
      <c r="A19" s="87" t="s">
        <v>212</v>
      </c>
      <c r="B19" s="88" t="s">
        <v>119</v>
      </c>
      <c r="C19" s="89">
        <v>6904.3</v>
      </c>
    </row>
    <row r="20" spans="1:3" ht="18" customHeight="1">
      <c r="A20" s="87" t="s">
        <v>211</v>
      </c>
      <c r="B20" s="88" t="s">
        <v>119</v>
      </c>
      <c r="C20" s="89">
        <v>8561.7999999999993</v>
      </c>
    </row>
    <row r="21" spans="1:3" ht="18" customHeight="1">
      <c r="A21" s="87" t="s">
        <v>210</v>
      </c>
      <c r="B21" s="88" t="s">
        <v>119</v>
      </c>
      <c r="C21" s="89">
        <v>7040.3</v>
      </c>
    </row>
    <row r="22" spans="1:3" ht="18" customHeight="1">
      <c r="A22" s="87" t="s">
        <v>209</v>
      </c>
      <c r="B22" s="88" t="s">
        <v>119</v>
      </c>
      <c r="C22" s="89">
        <v>7040.3</v>
      </c>
    </row>
    <row r="23" spans="1:3" ht="18" customHeight="1">
      <c r="A23" s="93"/>
      <c r="B23" s="93" t="s">
        <v>121</v>
      </c>
      <c r="C23" s="96">
        <v>85883.36</v>
      </c>
    </row>
    <row r="24" spans="1:3" ht="18" customHeight="1"/>
    <row r="25" spans="1:3" ht="18" customHeight="1"/>
    <row r="26" spans="1:3" s="1" customFormat="1" ht="18" customHeight="1">
      <c r="A26" s="22" t="s">
        <v>24</v>
      </c>
      <c r="B26" s="10"/>
      <c r="C26" s="10"/>
    </row>
    <row r="27" spans="1:3" ht="18" customHeight="1"/>
    <row r="28" spans="1:3" ht="18" customHeight="1">
      <c r="A28" s="83" t="s">
        <v>116</v>
      </c>
      <c r="B28" s="84" t="s">
        <v>117</v>
      </c>
      <c r="C28" s="85" t="s">
        <v>118</v>
      </c>
    </row>
    <row r="29" spans="1:3" ht="18" customHeight="1">
      <c r="A29" s="87" t="s">
        <v>204</v>
      </c>
      <c r="B29" s="88" t="s">
        <v>122</v>
      </c>
      <c r="C29" s="89">
        <v>1</v>
      </c>
    </row>
    <row r="30" spans="1:3" ht="18" customHeight="1">
      <c r="A30" s="87" t="s">
        <v>204</v>
      </c>
      <c r="B30" s="88" t="s">
        <v>123</v>
      </c>
      <c r="C30" s="89">
        <v>302.5</v>
      </c>
    </row>
    <row r="31" spans="1:3" ht="18" customHeight="1">
      <c r="A31" s="87" t="s">
        <v>204</v>
      </c>
      <c r="B31" s="88" t="s">
        <v>124</v>
      </c>
      <c r="C31" s="89">
        <v>4141.24</v>
      </c>
    </row>
    <row r="32" spans="1:3" ht="18" customHeight="1">
      <c r="A32" s="87" t="s">
        <v>204</v>
      </c>
      <c r="B32" s="88" t="s">
        <v>125</v>
      </c>
      <c r="C32" s="89">
        <v>12</v>
      </c>
    </row>
    <row r="33" spans="1:3" ht="18" customHeight="1">
      <c r="A33" s="87" t="s">
        <v>204</v>
      </c>
      <c r="B33" s="88" t="s">
        <v>126</v>
      </c>
      <c r="C33" s="89">
        <v>10.35</v>
      </c>
    </row>
    <row r="34" spans="1:3" ht="18" customHeight="1">
      <c r="A34" s="87" t="s">
        <v>204</v>
      </c>
      <c r="B34" s="88" t="s">
        <v>127</v>
      </c>
      <c r="C34" s="89">
        <v>35</v>
      </c>
    </row>
    <row r="35" spans="1:3" ht="18" customHeight="1">
      <c r="A35" s="87" t="s">
        <v>204</v>
      </c>
      <c r="B35" s="88" t="s">
        <v>128</v>
      </c>
      <c r="C35" s="89">
        <v>423.5</v>
      </c>
    </row>
    <row r="36" spans="1:3" ht="18" customHeight="1">
      <c r="A36" s="87" t="s">
        <v>204</v>
      </c>
      <c r="B36" s="88" t="s">
        <v>129</v>
      </c>
      <c r="C36" s="89">
        <v>40.15</v>
      </c>
    </row>
    <row r="37" spans="1:3" ht="18" customHeight="1">
      <c r="A37" s="87" t="s">
        <v>204</v>
      </c>
      <c r="B37" s="88" t="s">
        <v>130</v>
      </c>
      <c r="C37" s="89">
        <v>104.73</v>
      </c>
    </row>
    <row r="38" spans="1:3" ht="18" customHeight="1">
      <c r="A38" s="87" t="s">
        <v>204</v>
      </c>
      <c r="B38" s="88" t="s">
        <v>131</v>
      </c>
      <c r="C38" s="89">
        <v>150</v>
      </c>
    </row>
    <row r="39" spans="1:3" ht="18" customHeight="1">
      <c r="A39" s="87" t="s">
        <v>204</v>
      </c>
      <c r="B39" s="88" t="s">
        <v>132</v>
      </c>
      <c r="C39" s="89">
        <v>469.82</v>
      </c>
    </row>
    <row r="40" spans="1:3" ht="18" customHeight="1">
      <c r="A40" s="87" t="s">
        <v>204</v>
      </c>
      <c r="B40" s="88" t="s">
        <v>133</v>
      </c>
      <c r="C40" s="89">
        <v>1286.67</v>
      </c>
    </row>
    <row r="41" spans="1:3" ht="18" customHeight="1">
      <c r="A41" s="87" t="s">
        <v>204</v>
      </c>
      <c r="B41" s="88" t="s">
        <v>134</v>
      </c>
      <c r="C41" s="89">
        <v>1878.73</v>
      </c>
    </row>
    <row r="42" spans="1:3" ht="18" customHeight="1">
      <c r="A42" s="91"/>
      <c r="B42" s="91" t="s">
        <v>135</v>
      </c>
      <c r="C42" s="92">
        <f>SUM(C29:C41)</f>
        <v>8855.6899999999987</v>
      </c>
    </row>
    <row r="43" spans="1:3" ht="18" customHeight="1">
      <c r="A43" s="87" t="s">
        <v>205</v>
      </c>
      <c r="B43" s="88" t="s">
        <v>129</v>
      </c>
      <c r="C43" s="89">
        <v>212.45</v>
      </c>
    </row>
    <row r="44" spans="1:3" ht="18" customHeight="1">
      <c r="A44" s="87" t="s">
        <v>205</v>
      </c>
      <c r="B44" s="88" t="s">
        <v>124</v>
      </c>
      <c r="C44" s="89">
        <v>4141.24</v>
      </c>
    </row>
    <row r="45" spans="1:3" ht="18" customHeight="1">
      <c r="A45" s="87" t="s">
        <v>205</v>
      </c>
      <c r="B45" s="88" t="s">
        <v>123</v>
      </c>
      <c r="C45" s="89">
        <v>302.5</v>
      </c>
    </row>
    <row r="46" spans="1:3" ht="18" customHeight="1">
      <c r="A46" s="87" t="s">
        <v>205</v>
      </c>
      <c r="B46" s="88" t="s">
        <v>136</v>
      </c>
      <c r="C46" s="89">
        <v>7.26</v>
      </c>
    </row>
    <row r="47" spans="1:3" ht="18" customHeight="1">
      <c r="A47" s="87" t="s">
        <v>205</v>
      </c>
      <c r="B47" s="88" t="s">
        <v>134</v>
      </c>
      <c r="C47" s="89">
        <v>1951.1</v>
      </c>
    </row>
    <row r="48" spans="1:3" ht="18" customHeight="1">
      <c r="A48" s="91"/>
      <c r="B48" s="91" t="s">
        <v>137</v>
      </c>
      <c r="C48" s="92">
        <f>SUM(C43:C47)</f>
        <v>6614.5499999999993</v>
      </c>
    </row>
    <row r="49" spans="1:3" ht="18" customHeight="1">
      <c r="A49" s="87" t="s">
        <v>206</v>
      </c>
      <c r="B49" s="88" t="s">
        <v>123</v>
      </c>
      <c r="C49" s="89">
        <v>302.5</v>
      </c>
    </row>
    <row r="50" spans="1:3" ht="18" customHeight="1">
      <c r="A50" s="87" t="s">
        <v>206</v>
      </c>
      <c r="B50" s="88" t="s">
        <v>124</v>
      </c>
      <c r="C50" s="89">
        <v>4141.24</v>
      </c>
    </row>
    <row r="51" spans="1:3" ht="18" customHeight="1">
      <c r="A51" s="87" t="s">
        <v>206</v>
      </c>
      <c r="B51" s="88" t="s">
        <v>129</v>
      </c>
      <c r="C51" s="89">
        <v>106.04</v>
      </c>
    </row>
    <row r="52" spans="1:3" ht="18" customHeight="1">
      <c r="A52" s="87" t="s">
        <v>206</v>
      </c>
      <c r="B52" s="88" t="s">
        <v>131</v>
      </c>
      <c r="C52" s="89">
        <v>150</v>
      </c>
    </row>
    <row r="53" spans="1:3" ht="18" customHeight="1">
      <c r="A53" s="87" t="s">
        <v>206</v>
      </c>
      <c r="B53" s="88" t="s">
        <v>139</v>
      </c>
      <c r="C53" s="89">
        <v>98.93</v>
      </c>
    </row>
    <row r="54" spans="1:3" ht="18" customHeight="1">
      <c r="A54" s="87" t="s">
        <v>206</v>
      </c>
      <c r="B54" s="88" t="s">
        <v>140</v>
      </c>
      <c r="C54" s="89">
        <v>1951.1</v>
      </c>
    </row>
    <row r="55" spans="1:3" ht="18" customHeight="1">
      <c r="A55" s="87" t="s">
        <v>206</v>
      </c>
      <c r="B55" s="88" t="s">
        <v>141</v>
      </c>
      <c r="C55" s="89">
        <v>585.95000000000005</v>
      </c>
    </row>
    <row r="56" spans="1:3" ht="18" customHeight="1">
      <c r="A56" s="87" t="s">
        <v>206</v>
      </c>
      <c r="B56" s="88" t="s">
        <v>142</v>
      </c>
      <c r="C56" s="89">
        <v>111.32</v>
      </c>
    </row>
    <row r="57" spans="1:3" ht="18" customHeight="1">
      <c r="A57" s="87" t="s">
        <v>206</v>
      </c>
      <c r="B57" s="88" t="s">
        <v>143</v>
      </c>
      <c r="C57" s="89">
        <v>96.14</v>
      </c>
    </row>
    <row r="58" spans="1:3" ht="18" customHeight="1">
      <c r="A58" s="87" t="s">
        <v>206</v>
      </c>
      <c r="B58" s="88" t="s">
        <v>144</v>
      </c>
      <c r="C58" s="89">
        <v>82.46</v>
      </c>
    </row>
    <row r="59" spans="1:3" ht="18" customHeight="1">
      <c r="A59" s="87" t="s">
        <v>206</v>
      </c>
      <c r="B59" s="88" t="s">
        <v>145</v>
      </c>
      <c r="C59" s="89">
        <v>96.14</v>
      </c>
    </row>
    <row r="60" spans="1:3" ht="18" customHeight="1">
      <c r="A60" s="87" t="s">
        <v>206</v>
      </c>
      <c r="B60" s="88" t="s">
        <v>146</v>
      </c>
      <c r="C60" s="89">
        <v>967.47</v>
      </c>
    </row>
    <row r="61" spans="1:3" ht="18" customHeight="1">
      <c r="A61" s="91"/>
      <c r="B61" s="91" t="s">
        <v>147</v>
      </c>
      <c r="C61" s="92">
        <f>SUM(C49:C60)</f>
        <v>8689.2899999999991</v>
      </c>
    </row>
    <row r="62" spans="1:3" ht="18" customHeight="1">
      <c r="A62" s="87" t="s">
        <v>207</v>
      </c>
      <c r="B62" s="88" t="s">
        <v>148</v>
      </c>
      <c r="C62" s="89">
        <v>35</v>
      </c>
    </row>
    <row r="63" spans="1:3" ht="18" customHeight="1">
      <c r="A63" s="87" t="s">
        <v>207</v>
      </c>
      <c r="B63" s="88" t="s">
        <v>123</v>
      </c>
      <c r="C63" s="89">
        <v>302.5</v>
      </c>
    </row>
    <row r="64" spans="1:3" ht="18" customHeight="1">
      <c r="A64" s="87" t="s">
        <v>207</v>
      </c>
      <c r="B64" s="88" t="s">
        <v>124</v>
      </c>
      <c r="C64" s="89">
        <v>4278.62</v>
      </c>
    </row>
    <row r="65" spans="1:3" ht="18" customHeight="1">
      <c r="A65" s="87" t="s">
        <v>207</v>
      </c>
      <c r="B65" s="88" t="s">
        <v>131</v>
      </c>
      <c r="C65" s="89">
        <v>150</v>
      </c>
    </row>
    <row r="66" spans="1:3" ht="18" customHeight="1">
      <c r="A66" s="87" t="s">
        <v>207</v>
      </c>
      <c r="B66" s="88" t="s">
        <v>129</v>
      </c>
      <c r="C66" s="89">
        <v>94.74</v>
      </c>
    </row>
    <row r="67" spans="1:3" ht="18" customHeight="1">
      <c r="A67" s="87" t="s">
        <v>207</v>
      </c>
      <c r="B67" s="88" t="s">
        <v>133</v>
      </c>
      <c r="C67" s="89">
        <v>1363.89</v>
      </c>
    </row>
    <row r="68" spans="1:3" ht="18" customHeight="1">
      <c r="A68" s="87" t="s">
        <v>207</v>
      </c>
      <c r="B68" s="88" t="s">
        <v>140</v>
      </c>
      <c r="C68" s="89">
        <v>1951.1</v>
      </c>
    </row>
    <row r="69" spans="1:3" ht="18" customHeight="1">
      <c r="A69" s="91"/>
      <c r="B69" s="91" t="s">
        <v>149</v>
      </c>
      <c r="C69" s="92">
        <v>8175.85</v>
      </c>
    </row>
    <row r="70" spans="1:3" ht="18" customHeight="1">
      <c r="A70" s="87" t="s">
        <v>208</v>
      </c>
      <c r="B70" s="88" t="s">
        <v>123</v>
      </c>
      <c r="C70" s="89">
        <v>302.5</v>
      </c>
    </row>
    <row r="71" spans="1:3" ht="18" customHeight="1">
      <c r="A71" s="87" t="s">
        <v>208</v>
      </c>
      <c r="B71" s="88" t="s">
        <v>124</v>
      </c>
      <c r="C71" s="89">
        <v>4278.62</v>
      </c>
    </row>
    <row r="72" spans="1:3" ht="18" customHeight="1">
      <c r="A72" s="87" t="s">
        <v>208</v>
      </c>
      <c r="B72" s="88" t="s">
        <v>139</v>
      </c>
      <c r="C72" s="89">
        <v>103.75</v>
      </c>
    </row>
    <row r="73" spans="1:3" ht="18" customHeight="1">
      <c r="A73" s="87" t="s">
        <v>208</v>
      </c>
      <c r="B73" s="88" t="s">
        <v>150</v>
      </c>
      <c r="C73" s="89">
        <v>46.15</v>
      </c>
    </row>
    <row r="74" spans="1:3" ht="18" customHeight="1">
      <c r="A74" s="87" t="s">
        <v>208</v>
      </c>
      <c r="B74" s="88" t="s">
        <v>129</v>
      </c>
      <c r="C74" s="89">
        <v>220.97</v>
      </c>
    </row>
    <row r="75" spans="1:3" ht="18" customHeight="1">
      <c r="A75" s="87" t="s">
        <v>208</v>
      </c>
      <c r="B75" s="88" t="s">
        <v>151</v>
      </c>
      <c r="C75" s="89">
        <v>585.95000000000005</v>
      </c>
    </row>
    <row r="76" spans="1:3" ht="18" customHeight="1">
      <c r="A76" s="87" t="s">
        <v>208</v>
      </c>
      <c r="B76" s="88" t="s">
        <v>140</v>
      </c>
      <c r="C76" s="89">
        <v>1796.41</v>
      </c>
    </row>
    <row r="77" spans="1:3" ht="18" customHeight="1">
      <c r="A77" s="91"/>
      <c r="B77" s="91" t="s">
        <v>152</v>
      </c>
      <c r="C77" s="92">
        <f>SUM(C70:C76)</f>
        <v>7334.3499999999995</v>
      </c>
    </row>
    <row r="78" spans="1:3" ht="18" customHeight="1">
      <c r="A78" s="87" t="s">
        <v>215</v>
      </c>
      <c r="B78" s="88" t="s">
        <v>129</v>
      </c>
      <c r="C78" s="89">
        <v>207.93</v>
      </c>
    </row>
    <row r="79" spans="1:3" ht="18" customHeight="1">
      <c r="A79" s="87" t="s">
        <v>215</v>
      </c>
      <c r="B79" s="88" t="s">
        <v>124</v>
      </c>
      <c r="C79" s="89">
        <v>4278.62</v>
      </c>
    </row>
    <row r="80" spans="1:3" ht="18" customHeight="1">
      <c r="A80" s="87" t="s">
        <v>215</v>
      </c>
      <c r="B80" s="88" t="s">
        <v>123</v>
      </c>
      <c r="C80" s="89">
        <v>302.5</v>
      </c>
    </row>
    <row r="81" spans="1:3" ht="18" customHeight="1">
      <c r="A81" s="87" t="s">
        <v>215</v>
      </c>
      <c r="B81" s="88" t="s">
        <v>131</v>
      </c>
      <c r="C81" s="89">
        <v>150</v>
      </c>
    </row>
    <row r="82" spans="1:3" ht="18" customHeight="1">
      <c r="A82" s="87" t="s">
        <v>215</v>
      </c>
      <c r="B82" s="88" t="s">
        <v>153</v>
      </c>
      <c r="C82" s="89">
        <v>170.95</v>
      </c>
    </row>
    <row r="83" spans="1:3" ht="18" customHeight="1">
      <c r="A83" s="87" t="s">
        <v>215</v>
      </c>
      <c r="B83" s="88" t="s">
        <v>154</v>
      </c>
      <c r="C83" s="89">
        <v>49</v>
      </c>
    </row>
    <row r="84" spans="1:3" ht="18" customHeight="1">
      <c r="A84" s="87" t="s">
        <v>215</v>
      </c>
      <c r="B84" s="88" t="s">
        <v>155</v>
      </c>
      <c r="C84" s="89">
        <v>219.76</v>
      </c>
    </row>
    <row r="85" spans="1:3" ht="18" customHeight="1">
      <c r="A85" s="87" t="s">
        <v>215</v>
      </c>
      <c r="B85" s="88" t="s">
        <v>156</v>
      </c>
      <c r="C85" s="89">
        <v>408.83</v>
      </c>
    </row>
    <row r="86" spans="1:3" ht="18" customHeight="1">
      <c r="A86" s="87" t="s">
        <v>215</v>
      </c>
      <c r="B86" s="88" t="s">
        <v>140</v>
      </c>
      <c r="C86" s="89">
        <v>1332.1</v>
      </c>
    </row>
    <row r="87" spans="1:3" ht="18" customHeight="1">
      <c r="A87" s="91"/>
      <c r="B87" s="91" t="s">
        <v>157</v>
      </c>
      <c r="C87" s="92">
        <f>SUM(C78:C86)</f>
        <v>7119.6900000000005</v>
      </c>
    </row>
    <row r="88" spans="1:3" ht="18" customHeight="1">
      <c r="A88" s="87" t="s">
        <v>214</v>
      </c>
      <c r="B88" s="88" t="s">
        <v>158</v>
      </c>
      <c r="C88" s="89">
        <v>1</v>
      </c>
    </row>
    <row r="89" spans="1:3" ht="18" customHeight="1">
      <c r="A89" s="87" t="s">
        <v>214</v>
      </c>
      <c r="B89" s="88" t="s">
        <v>124</v>
      </c>
      <c r="C89" s="89">
        <v>4278.62</v>
      </c>
    </row>
    <row r="90" spans="1:3" ht="18" customHeight="1">
      <c r="A90" s="87" t="s">
        <v>214</v>
      </c>
      <c r="B90" s="88" t="s">
        <v>123</v>
      </c>
      <c r="C90" s="89">
        <v>302.5</v>
      </c>
    </row>
    <row r="91" spans="1:3" ht="18" customHeight="1">
      <c r="A91" s="87" t="s">
        <v>214</v>
      </c>
      <c r="B91" s="88" t="s">
        <v>129</v>
      </c>
      <c r="C91" s="89">
        <v>273.83</v>
      </c>
    </row>
    <row r="92" spans="1:3" ht="18" customHeight="1">
      <c r="A92" s="87" t="s">
        <v>214</v>
      </c>
      <c r="B92" s="88" t="s">
        <v>159</v>
      </c>
      <c r="C92" s="89">
        <v>1363.89</v>
      </c>
    </row>
    <row r="93" spans="1:3" ht="18" customHeight="1">
      <c r="A93" s="87" t="s">
        <v>214</v>
      </c>
      <c r="B93" s="88" t="s">
        <v>160</v>
      </c>
      <c r="C93" s="89">
        <v>250</v>
      </c>
    </row>
    <row r="94" spans="1:3" ht="18" customHeight="1">
      <c r="A94" s="87" t="s">
        <v>214</v>
      </c>
      <c r="B94" s="88" t="s">
        <v>161</v>
      </c>
      <c r="C94" s="89">
        <v>28.95</v>
      </c>
    </row>
    <row r="95" spans="1:3" ht="18" customHeight="1">
      <c r="A95" s="87" t="s">
        <v>214</v>
      </c>
      <c r="B95" s="88" t="s">
        <v>139</v>
      </c>
      <c r="C95" s="89">
        <v>435.04</v>
      </c>
    </row>
    <row r="96" spans="1:3" ht="18" customHeight="1">
      <c r="A96" s="87" t="s">
        <v>214</v>
      </c>
      <c r="B96" s="88" t="s">
        <v>162</v>
      </c>
      <c r="C96" s="89">
        <v>42.65</v>
      </c>
    </row>
    <row r="97" spans="1:3" ht="18" customHeight="1">
      <c r="A97" s="87" t="s">
        <v>214</v>
      </c>
      <c r="B97" s="88" t="s">
        <v>140</v>
      </c>
      <c r="C97" s="89">
        <v>1951.1</v>
      </c>
    </row>
    <row r="98" spans="1:3" ht="18" customHeight="1">
      <c r="A98" s="91"/>
      <c r="B98" s="91" t="s">
        <v>163</v>
      </c>
      <c r="C98" s="92">
        <f>SUM(C88:C97)</f>
        <v>8927.58</v>
      </c>
    </row>
    <row r="99" spans="1:3" ht="18" customHeight="1">
      <c r="A99" s="87" t="s">
        <v>213</v>
      </c>
      <c r="B99" s="88" t="s">
        <v>124</v>
      </c>
      <c r="C99" s="89">
        <v>4278.62</v>
      </c>
    </row>
    <row r="100" spans="1:3" ht="18" customHeight="1">
      <c r="A100" s="87" t="s">
        <v>213</v>
      </c>
      <c r="B100" s="88" t="s">
        <v>123</v>
      </c>
      <c r="C100" s="89">
        <v>302.5</v>
      </c>
    </row>
    <row r="101" spans="1:3" ht="18" customHeight="1">
      <c r="A101" s="87" t="s">
        <v>213</v>
      </c>
      <c r="B101" s="88" t="s">
        <v>129</v>
      </c>
      <c r="C101" s="89">
        <v>62.69</v>
      </c>
    </row>
    <row r="102" spans="1:3" ht="18" customHeight="1">
      <c r="A102" s="87" t="s">
        <v>213</v>
      </c>
      <c r="B102" s="88" t="s">
        <v>164</v>
      </c>
      <c r="C102" s="89">
        <v>150</v>
      </c>
    </row>
    <row r="103" spans="1:3" ht="18" customHeight="1">
      <c r="A103" s="87" t="s">
        <v>213</v>
      </c>
      <c r="B103" s="88" t="s">
        <v>165</v>
      </c>
      <c r="C103" s="89">
        <v>189.97</v>
      </c>
    </row>
    <row r="104" spans="1:3" ht="18" customHeight="1">
      <c r="A104" s="87" t="s">
        <v>213</v>
      </c>
      <c r="B104" s="88" t="s">
        <v>151</v>
      </c>
      <c r="C104" s="89">
        <v>585.95000000000005</v>
      </c>
    </row>
    <row r="105" spans="1:3" ht="18" customHeight="1">
      <c r="A105" s="87" t="s">
        <v>213</v>
      </c>
      <c r="B105" s="88" t="s">
        <v>166</v>
      </c>
      <c r="C105" s="89">
        <v>84.18</v>
      </c>
    </row>
    <row r="106" spans="1:3" ht="18" customHeight="1">
      <c r="A106" s="87" t="s">
        <v>213</v>
      </c>
      <c r="B106" s="88" t="s">
        <v>140</v>
      </c>
      <c r="C106" s="89">
        <v>1951.1</v>
      </c>
    </row>
    <row r="107" spans="1:3" ht="18" customHeight="1">
      <c r="A107" s="91"/>
      <c r="B107" s="91" t="s">
        <v>167</v>
      </c>
      <c r="C107" s="92">
        <v>7605.01</v>
      </c>
    </row>
    <row r="108" spans="1:3" ht="18" customHeight="1">
      <c r="A108" s="87" t="s">
        <v>212</v>
      </c>
      <c r="B108" s="88" t="s">
        <v>124</v>
      </c>
      <c r="C108" s="89">
        <v>4278.62</v>
      </c>
    </row>
    <row r="109" spans="1:3" ht="18" customHeight="1">
      <c r="A109" s="87" t="s">
        <v>212</v>
      </c>
      <c r="B109" s="88" t="s">
        <v>123</v>
      </c>
      <c r="C109" s="89">
        <v>302.5</v>
      </c>
    </row>
    <row r="110" spans="1:3" ht="18" customHeight="1">
      <c r="A110" s="87" t="s">
        <v>212</v>
      </c>
      <c r="B110" s="88" t="s">
        <v>164</v>
      </c>
      <c r="C110" s="89">
        <v>150</v>
      </c>
    </row>
    <row r="111" spans="1:3" ht="18" customHeight="1">
      <c r="A111" s="87" t="s">
        <v>212</v>
      </c>
      <c r="B111" s="88" t="s">
        <v>139</v>
      </c>
      <c r="C111" s="89">
        <v>736.71</v>
      </c>
    </row>
    <row r="112" spans="1:3" ht="18" customHeight="1">
      <c r="A112" s="87" t="s">
        <v>212</v>
      </c>
      <c r="B112" s="88" t="s">
        <v>129</v>
      </c>
      <c r="C112" s="89">
        <v>439.94</v>
      </c>
    </row>
    <row r="113" spans="1:3" ht="18" customHeight="1">
      <c r="A113" s="87" t="s">
        <v>212</v>
      </c>
      <c r="B113" s="88" t="s">
        <v>140</v>
      </c>
      <c r="C113" s="89">
        <v>1951.1</v>
      </c>
    </row>
    <row r="114" spans="1:3" ht="18" customHeight="1">
      <c r="A114" s="91"/>
      <c r="B114" s="91" t="s">
        <v>168</v>
      </c>
      <c r="C114" s="92">
        <f>SUM(C108:C113)</f>
        <v>7858.869999999999</v>
      </c>
    </row>
    <row r="115" spans="1:3" ht="18" customHeight="1">
      <c r="A115" s="87" t="s">
        <v>211</v>
      </c>
      <c r="B115" s="88" t="s">
        <v>124</v>
      </c>
      <c r="C115" s="89">
        <v>4278.62</v>
      </c>
    </row>
    <row r="116" spans="1:3" ht="18" customHeight="1">
      <c r="A116" s="87" t="s">
        <v>211</v>
      </c>
      <c r="B116" s="88" t="s">
        <v>169</v>
      </c>
      <c r="C116" s="89">
        <v>302.5</v>
      </c>
    </row>
    <row r="117" spans="1:3" ht="18" customHeight="1">
      <c r="A117" s="87" t="s">
        <v>211</v>
      </c>
      <c r="B117" s="88" t="s">
        <v>170</v>
      </c>
      <c r="C117" s="89">
        <v>35</v>
      </c>
    </row>
    <row r="118" spans="1:3" ht="18" customHeight="1">
      <c r="A118" s="87" t="s">
        <v>211</v>
      </c>
      <c r="B118" s="88" t="s">
        <v>129</v>
      </c>
      <c r="C118" s="89">
        <v>54.4</v>
      </c>
    </row>
    <row r="119" spans="1:3" ht="18" customHeight="1">
      <c r="A119" s="87" t="s">
        <v>211</v>
      </c>
      <c r="B119" s="88" t="s">
        <v>171</v>
      </c>
      <c r="C119" s="89">
        <v>1363.89</v>
      </c>
    </row>
    <row r="120" spans="1:3" ht="18" customHeight="1">
      <c r="A120" s="87" t="s">
        <v>211</v>
      </c>
      <c r="B120" s="88" t="s">
        <v>164</v>
      </c>
      <c r="C120" s="89">
        <v>200</v>
      </c>
    </row>
    <row r="121" spans="1:3" ht="18" customHeight="1">
      <c r="A121" s="87" t="s">
        <v>211</v>
      </c>
      <c r="B121" s="88" t="s">
        <v>172</v>
      </c>
      <c r="C121" s="89">
        <v>1951.1</v>
      </c>
    </row>
    <row r="122" spans="1:3" ht="18" customHeight="1">
      <c r="A122" s="91"/>
      <c r="B122" s="91" t="s">
        <v>173</v>
      </c>
      <c r="C122" s="92">
        <f>SUM(C115:C121)</f>
        <v>8185.51</v>
      </c>
    </row>
    <row r="123" spans="1:3" ht="18" customHeight="1">
      <c r="A123" s="87" t="s">
        <v>210</v>
      </c>
      <c r="B123" s="88" t="s">
        <v>174</v>
      </c>
      <c r="C123" s="89">
        <v>4278.62</v>
      </c>
    </row>
    <row r="124" spans="1:3" ht="18" customHeight="1">
      <c r="A124" s="87" t="s">
        <v>210</v>
      </c>
      <c r="B124" s="88" t="s">
        <v>169</v>
      </c>
      <c r="C124" s="89">
        <v>302.5</v>
      </c>
    </row>
    <row r="125" spans="1:3" ht="18" customHeight="1">
      <c r="A125" s="87" t="s">
        <v>210</v>
      </c>
      <c r="B125" s="88" t="s">
        <v>129</v>
      </c>
      <c r="C125" s="89">
        <v>254.08</v>
      </c>
    </row>
    <row r="126" spans="1:3" ht="18" customHeight="1">
      <c r="A126" s="87" t="s">
        <v>210</v>
      </c>
      <c r="B126" s="88" t="s">
        <v>139</v>
      </c>
      <c r="C126" s="89">
        <v>349.56</v>
      </c>
    </row>
    <row r="127" spans="1:3" ht="18" customHeight="1">
      <c r="A127" s="87" t="s">
        <v>210</v>
      </c>
      <c r="B127" s="88" t="s">
        <v>175</v>
      </c>
      <c r="C127" s="89">
        <v>585.95000000000005</v>
      </c>
    </row>
    <row r="128" spans="1:3" ht="18" customHeight="1">
      <c r="A128" s="87" t="s">
        <v>210</v>
      </c>
      <c r="B128" s="88" t="s">
        <v>176</v>
      </c>
      <c r="C128" s="89">
        <v>7.26</v>
      </c>
    </row>
    <row r="129" spans="1:3" ht="18" customHeight="1">
      <c r="A129" s="87" t="s">
        <v>210</v>
      </c>
      <c r="B129" s="88" t="s">
        <v>140</v>
      </c>
      <c r="C129" s="89">
        <v>1951.1</v>
      </c>
    </row>
    <row r="130" spans="1:3" ht="18" customHeight="1">
      <c r="A130" s="91"/>
      <c r="B130" s="91" t="s">
        <v>177</v>
      </c>
      <c r="C130" s="92">
        <f>SUM(C123:C129)</f>
        <v>7729.07</v>
      </c>
    </row>
    <row r="131" spans="1:3" ht="18" customHeight="1">
      <c r="A131" s="87" t="s">
        <v>209</v>
      </c>
      <c r="B131" s="88" t="s">
        <v>178</v>
      </c>
      <c r="C131" s="89">
        <v>4278.62</v>
      </c>
    </row>
    <row r="132" spans="1:3" ht="18" customHeight="1">
      <c r="A132" s="87" t="s">
        <v>209</v>
      </c>
      <c r="B132" s="88" t="s">
        <v>169</v>
      </c>
      <c r="C132" s="89">
        <v>302.5</v>
      </c>
    </row>
    <row r="133" spans="1:3" ht="18" customHeight="1">
      <c r="A133" s="87" t="s">
        <v>209</v>
      </c>
      <c r="B133" s="88" t="s">
        <v>129</v>
      </c>
      <c r="C133" s="89">
        <v>32.68</v>
      </c>
    </row>
    <row r="134" spans="1:3" ht="18" customHeight="1">
      <c r="A134" s="87" t="s">
        <v>209</v>
      </c>
      <c r="B134" s="88" t="s">
        <v>179</v>
      </c>
      <c r="C134" s="89">
        <v>20</v>
      </c>
    </row>
    <row r="135" spans="1:3" ht="18" customHeight="1">
      <c r="A135" s="87" t="s">
        <v>209</v>
      </c>
      <c r="B135" s="88" t="s">
        <v>180</v>
      </c>
      <c r="C135" s="89">
        <v>540.44000000000005</v>
      </c>
    </row>
    <row r="136" spans="1:3" ht="18" customHeight="1">
      <c r="A136" s="87" t="s">
        <v>209</v>
      </c>
      <c r="B136" s="88" t="s">
        <v>164</v>
      </c>
      <c r="C136" s="89">
        <v>150</v>
      </c>
    </row>
    <row r="137" spans="1:3" ht="18" customHeight="1">
      <c r="A137" s="87" t="s">
        <v>209</v>
      </c>
      <c r="B137" s="88" t="s">
        <v>181</v>
      </c>
      <c r="C137" s="89">
        <v>217.8</v>
      </c>
    </row>
    <row r="138" spans="1:3" ht="18" customHeight="1">
      <c r="A138" s="87" t="s">
        <v>209</v>
      </c>
      <c r="B138" s="88" t="s">
        <v>182</v>
      </c>
      <c r="C138" s="89">
        <v>4.5</v>
      </c>
    </row>
    <row r="139" spans="1:3" ht="18" customHeight="1">
      <c r="A139" s="87" t="s">
        <v>209</v>
      </c>
      <c r="B139" s="88" t="s">
        <v>181</v>
      </c>
      <c r="C139" s="89">
        <v>3850</v>
      </c>
    </row>
    <row r="140" spans="1:3" ht="18" customHeight="1">
      <c r="A140" s="87" t="s">
        <v>209</v>
      </c>
      <c r="B140" s="88" t="s">
        <v>182</v>
      </c>
      <c r="C140" s="89">
        <v>15.4</v>
      </c>
    </row>
    <row r="141" spans="1:3" ht="18" customHeight="1">
      <c r="A141" s="87" t="s">
        <v>209</v>
      </c>
      <c r="B141" s="88" t="s">
        <v>183</v>
      </c>
      <c r="C141" s="89">
        <v>175.45</v>
      </c>
    </row>
    <row r="142" spans="1:3" ht="18" customHeight="1">
      <c r="A142" s="87" t="s">
        <v>209</v>
      </c>
      <c r="B142" s="88" t="s">
        <v>140</v>
      </c>
      <c r="C142" s="89">
        <v>1951.1</v>
      </c>
    </row>
    <row r="143" spans="1:3" ht="18" customHeight="1">
      <c r="A143" s="91"/>
      <c r="B143" s="91" t="s">
        <v>184</v>
      </c>
      <c r="C143" s="92">
        <f>SUM(C131:C142)</f>
        <v>11538.490000000002</v>
      </c>
    </row>
    <row r="144" spans="1:3" ht="18" customHeight="1">
      <c r="A144" s="93"/>
      <c r="B144" s="93" t="s">
        <v>185</v>
      </c>
      <c r="C144" s="94">
        <f>+C42+C48+C61+C69+C77+C87+C98+C107+C114+C122+C130+C143</f>
        <v>98633.95</v>
      </c>
    </row>
    <row r="145" spans="1:3" ht="18" customHeight="1">
      <c r="A145" s="86" t="s">
        <v>138</v>
      </c>
    </row>
    <row r="146" spans="1:3" s="1" customFormat="1" ht="19">
      <c r="A146" s="47" t="s">
        <v>70</v>
      </c>
      <c r="B146" s="48"/>
      <c r="C146" s="48"/>
    </row>
    <row r="147" spans="1:3" s="1" customFormat="1" ht="20.25" customHeight="1">
      <c r="A147" s="49"/>
      <c r="B147" s="49"/>
      <c r="C147" s="49"/>
    </row>
    <row r="148" spans="1:3" s="1" customFormat="1" ht="18" customHeight="1">
      <c r="A148" s="106" t="s">
        <v>71</v>
      </c>
      <c r="B148" s="107"/>
      <c r="C148" s="50"/>
    </row>
    <row r="149" spans="1:3" ht="18" customHeight="1">
      <c r="A149" s="97" t="s">
        <v>186</v>
      </c>
      <c r="C149" s="90">
        <v>1016.47</v>
      </c>
    </row>
    <row r="150" spans="1:3" ht="18" customHeight="1">
      <c r="A150" s="97" t="s">
        <v>124</v>
      </c>
      <c r="C150" s="90">
        <v>51206.04</v>
      </c>
    </row>
    <row r="151" spans="1:3" ht="18" customHeight="1">
      <c r="A151" s="97" t="s">
        <v>187</v>
      </c>
      <c r="C151" s="90">
        <v>22567.14</v>
      </c>
    </row>
    <row r="152" spans="1:3" ht="18" customHeight="1">
      <c r="A152" s="97" t="s">
        <v>155</v>
      </c>
      <c r="C152" s="86">
        <v>219.76</v>
      </c>
    </row>
    <row r="153" spans="1:3" ht="18" customHeight="1">
      <c r="A153" s="97" t="s">
        <v>188</v>
      </c>
      <c r="C153" s="90">
        <v>5378.34</v>
      </c>
    </row>
    <row r="154" spans="1:3" ht="18" customHeight="1">
      <c r="A154" s="97" t="s">
        <v>189</v>
      </c>
      <c r="C154" s="86">
        <v>408.83</v>
      </c>
    </row>
    <row r="155" spans="1:3" ht="18" customHeight="1">
      <c r="A155" s="97" t="s">
        <v>190</v>
      </c>
      <c r="C155" s="90">
        <v>2343.8000000000002</v>
      </c>
    </row>
    <row r="156" spans="1:3" ht="18" customHeight="1">
      <c r="A156" s="97" t="s">
        <v>129</v>
      </c>
      <c r="C156" s="90">
        <v>1999.9</v>
      </c>
    </row>
    <row r="157" spans="1:3" ht="18" customHeight="1">
      <c r="A157" s="97" t="s">
        <v>191</v>
      </c>
      <c r="C157" s="86">
        <v>522.89</v>
      </c>
    </row>
    <row r="158" spans="1:3" ht="18" customHeight="1">
      <c r="A158" s="97" t="s">
        <v>164</v>
      </c>
      <c r="C158" s="90">
        <v>1500</v>
      </c>
    </row>
    <row r="159" spans="1:3" ht="18" customHeight="1">
      <c r="A159" s="97" t="s">
        <v>192</v>
      </c>
      <c r="C159" s="90">
        <v>1828.72</v>
      </c>
    </row>
    <row r="160" spans="1:3" ht="18" customHeight="1">
      <c r="A160" s="97" t="s">
        <v>193</v>
      </c>
      <c r="C160" s="90">
        <v>3630</v>
      </c>
    </row>
    <row r="161" spans="1:3" ht="18" customHeight="1">
      <c r="A161" s="97" t="s">
        <v>194</v>
      </c>
      <c r="C161" s="90">
        <v>1177.4100000000001</v>
      </c>
    </row>
    <row r="162" spans="1:3" ht="18" customHeight="1">
      <c r="A162" s="97" t="s">
        <v>148</v>
      </c>
      <c r="C162" s="86">
        <v>206.42</v>
      </c>
    </row>
    <row r="163" spans="1:3" ht="18" customHeight="1">
      <c r="A163" s="97" t="s">
        <v>195</v>
      </c>
      <c r="C163" s="90">
        <v>4067.8</v>
      </c>
    </row>
    <row r="164" spans="1:3" ht="18" customHeight="1">
      <c r="A164" s="97" t="s">
        <v>196</v>
      </c>
      <c r="C164" s="86">
        <v>560.44000000000005</v>
      </c>
    </row>
    <row r="165" spans="1:3" ht="18" customHeight="1">
      <c r="A165" s="112" t="s">
        <v>197</v>
      </c>
      <c r="B165" s="113"/>
      <c r="C165" s="52">
        <v>98633.95</v>
      </c>
    </row>
    <row r="166" spans="1:3" ht="18" customHeight="1">
      <c r="B166" s="103"/>
    </row>
    <row r="167" spans="1:3" s="1" customFormat="1" ht="19">
      <c r="A167" s="47" t="s">
        <v>223</v>
      </c>
      <c r="B167" s="102"/>
      <c r="C167" s="47"/>
    </row>
    <row r="168" spans="1:3" s="1" customFormat="1" ht="14">
      <c r="A168" s="49"/>
      <c r="B168" s="49"/>
      <c r="C168" s="49"/>
    </row>
    <row r="169" spans="1:3" ht="18" customHeight="1">
      <c r="A169" s="53" t="s">
        <v>117</v>
      </c>
      <c r="B169" s="54"/>
      <c r="C169" s="54"/>
    </row>
    <row r="170" spans="1:3" ht="18" customHeight="1">
      <c r="A170" s="55" t="s">
        <v>198</v>
      </c>
      <c r="B170" s="56"/>
      <c r="C170" s="57">
        <v>17623.830000000002</v>
      </c>
    </row>
    <row r="171" spans="1:3" ht="18" customHeight="1">
      <c r="A171" s="31" t="s">
        <v>89</v>
      </c>
      <c r="B171" s="58"/>
      <c r="C171" s="59">
        <v>85883.36</v>
      </c>
    </row>
    <row r="172" spans="1:3" ht="18" customHeight="1">
      <c r="A172" s="31" t="s">
        <v>90</v>
      </c>
      <c r="B172" s="58"/>
      <c r="C172" s="59">
        <v>-98633.95</v>
      </c>
    </row>
    <row r="173" spans="1:3" ht="18" customHeight="1" thickBot="1">
      <c r="A173" s="44" t="s">
        <v>224</v>
      </c>
      <c r="B173" s="44"/>
      <c r="C173" s="45">
        <v>4873.24</v>
      </c>
    </row>
    <row r="174" spans="1:3" ht="18" customHeight="1">
      <c r="A174" s="86" t="s">
        <v>138</v>
      </c>
    </row>
    <row r="175" spans="1:3" s="1" customFormat="1" ht="19">
      <c r="A175" s="47" t="s">
        <v>217</v>
      </c>
      <c r="B175" s="47"/>
      <c r="C175" s="47"/>
    </row>
    <row r="176" spans="1:3" s="1" customFormat="1" ht="8.5" customHeight="1">
      <c r="A176" s="60"/>
      <c r="B176" s="60"/>
      <c r="C176" s="60"/>
    </row>
    <row r="177" spans="1:3" ht="18" customHeight="1">
      <c r="A177" s="61" t="s">
        <v>93</v>
      </c>
      <c r="B177" s="62"/>
      <c r="C177" s="63">
        <f>+C23+C23*0.03</f>
        <v>88459.860799999995</v>
      </c>
    </row>
    <row r="178" spans="1:3" ht="18" customHeight="1">
      <c r="A178" s="99" t="s">
        <v>221</v>
      </c>
      <c r="B178" s="100"/>
      <c r="C178" s="101">
        <v>22500</v>
      </c>
    </row>
    <row r="179" spans="1:3" ht="18" customHeight="1">
      <c r="A179" s="116" t="s">
        <v>93</v>
      </c>
      <c r="B179" s="111"/>
      <c r="C179" s="98">
        <f>+C177+C178</f>
        <v>110959.86079999999</v>
      </c>
    </row>
    <row r="180" spans="1:3" ht="18" customHeight="1">
      <c r="A180" s="110" t="s">
        <v>199</v>
      </c>
      <c r="B180" s="111"/>
      <c r="C180" s="66">
        <f>+C149+C149*0.03</f>
        <v>1046.9640999999999</v>
      </c>
    </row>
    <row r="181" spans="1:3" ht="18" customHeight="1">
      <c r="A181" s="67" t="s">
        <v>222</v>
      </c>
      <c r="B181" s="1"/>
      <c r="C181" s="68">
        <v>15000</v>
      </c>
    </row>
    <row r="182" spans="1:3" ht="18" customHeight="1">
      <c r="A182" s="67" t="s">
        <v>95</v>
      </c>
      <c r="B182" s="1"/>
      <c r="C182" s="68">
        <f t="shared" ref="C182:C194" si="0">+C150+C150*0.03</f>
        <v>52742.2212</v>
      </c>
    </row>
    <row r="183" spans="1:3" ht="18" customHeight="1">
      <c r="A183" s="67" t="s">
        <v>96</v>
      </c>
      <c r="B183" s="1"/>
      <c r="C183" s="68">
        <f t="shared" si="0"/>
        <v>23244.154200000001</v>
      </c>
    </row>
    <row r="184" spans="1:3" ht="18" customHeight="1">
      <c r="A184" s="67" t="s">
        <v>97</v>
      </c>
      <c r="B184" s="1"/>
      <c r="C184" s="68">
        <f t="shared" si="0"/>
        <v>226.3528</v>
      </c>
    </row>
    <row r="185" spans="1:3" ht="18" customHeight="1">
      <c r="A185" s="67" t="s">
        <v>98</v>
      </c>
      <c r="B185" s="1"/>
      <c r="C185" s="68">
        <f t="shared" si="0"/>
        <v>5539.6902</v>
      </c>
    </row>
    <row r="186" spans="1:3" ht="18" customHeight="1">
      <c r="A186" s="67" t="s">
        <v>99</v>
      </c>
      <c r="B186" s="1"/>
      <c r="C186" s="68">
        <f t="shared" si="0"/>
        <v>421.0949</v>
      </c>
    </row>
    <row r="187" spans="1:3" ht="18" customHeight="1">
      <c r="A187" s="67" t="s">
        <v>100</v>
      </c>
      <c r="B187" s="1"/>
      <c r="C187" s="68">
        <f t="shared" si="0"/>
        <v>2414.114</v>
      </c>
    </row>
    <row r="188" spans="1:3" ht="18" customHeight="1">
      <c r="A188" s="67" t="s">
        <v>101</v>
      </c>
      <c r="B188" s="1"/>
      <c r="C188" s="68">
        <f t="shared" si="0"/>
        <v>2059.8969999999999</v>
      </c>
    </row>
    <row r="189" spans="1:3" ht="18" customHeight="1">
      <c r="A189" s="67" t="s">
        <v>102</v>
      </c>
      <c r="B189" s="1"/>
      <c r="C189" s="68">
        <f t="shared" si="0"/>
        <v>538.57669999999996</v>
      </c>
    </row>
    <row r="190" spans="1:3" ht="18" customHeight="1">
      <c r="A190" s="67" t="s">
        <v>103</v>
      </c>
      <c r="B190" s="1"/>
      <c r="C190" s="68">
        <f t="shared" si="0"/>
        <v>1545</v>
      </c>
    </row>
    <row r="191" spans="1:3" ht="18" customHeight="1">
      <c r="A191" s="67" t="s">
        <v>104</v>
      </c>
      <c r="B191" s="1"/>
      <c r="C191" s="68">
        <f t="shared" si="0"/>
        <v>1883.5816</v>
      </c>
    </row>
    <row r="192" spans="1:3" ht="18" customHeight="1">
      <c r="A192" s="67" t="s">
        <v>200</v>
      </c>
      <c r="B192" s="1"/>
      <c r="C192" s="68">
        <f t="shared" si="0"/>
        <v>3738.9</v>
      </c>
    </row>
    <row r="193" spans="1:4" ht="18" customHeight="1">
      <c r="A193" s="67" t="s">
        <v>106</v>
      </c>
      <c r="B193" s="1"/>
      <c r="C193" s="68">
        <f t="shared" si="0"/>
        <v>1212.7323000000001</v>
      </c>
    </row>
    <row r="194" spans="1:4" ht="18" customHeight="1">
      <c r="A194" s="67" t="s">
        <v>201</v>
      </c>
      <c r="B194" s="1"/>
      <c r="C194" s="68">
        <f t="shared" si="0"/>
        <v>212.61259999999999</v>
      </c>
    </row>
    <row r="195" spans="1:4" ht="18" customHeight="1">
      <c r="A195" s="69" t="s">
        <v>202</v>
      </c>
      <c r="B195" s="70"/>
      <c r="C195" s="71">
        <f>9441.18-8792.54</f>
        <v>648.63999999999942</v>
      </c>
      <c r="D195" s="90"/>
    </row>
    <row r="196" spans="1:4" ht="18" customHeight="1">
      <c r="A196" s="72" t="s">
        <v>109</v>
      </c>
      <c r="B196" s="73"/>
      <c r="C196" s="74">
        <f>SUM(C180:C195)</f>
        <v>112474.53159999999</v>
      </c>
    </row>
    <row r="197" spans="1:4" ht="18" customHeight="1">
      <c r="A197" s="75" t="s">
        <v>203</v>
      </c>
      <c r="B197" s="65"/>
      <c r="C197" s="66">
        <f>+C179-C196</f>
        <v>-1514.6707999999926</v>
      </c>
    </row>
    <row r="198" spans="1:4" ht="18" customHeight="1">
      <c r="A198" s="76" t="s">
        <v>218</v>
      </c>
      <c r="B198" s="1"/>
      <c r="C198" s="68">
        <f>+C173</f>
        <v>4873.24</v>
      </c>
    </row>
    <row r="199" spans="1:4" ht="18" customHeight="1">
      <c r="A199" s="77" t="s">
        <v>219</v>
      </c>
      <c r="B199" s="1"/>
      <c r="C199" s="68">
        <v>7733.28</v>
      </c>
    </row>
    <row r="200" spans="1:4" ht="18" customHeight="1" thickBot="1">
      <c r="A200" s="78" t="s">
        <v>113</v>
      </c>
      <c r="B200" s="79"/>
      <c r="C200" s="64">
        <f>+C197+C198+C199</f>
        <v>11091.849200000008</v>
      </c>
    </row>
    <row r="201" spans="1:4" ht="18" customHeight="1" thickBot="1"/>
    <row r="202" spans="1:4" s="1" customFormat="1" ht="42" customHeight="1" thickBot="1">
      <c r="A202" s="108" t="s">
        <v>220</v>
      </c>
      <c r="B202" s="108"/>
      <c r="C202" s="108"/>
    </row>
    <row r="203" spans="1:4" s="1" customFormat="1" ht="50.25" customHeight="1" thickBot="1">
      <c r="A203" s="108" t="s">
        <v>225</v>
      </c>
      <c r="B203" s="109"/>
      <c r="C203" s="109"/>
    </row>
    <row r="204" spans="1:4" ht="18" customHeight="1"/>
    <row r="205" spans="1:4" ht="18" customHeight="1"/>
    <row r="206" spans="1:4" ht="18" customHeight="1"/>
  </sheetData>
  <mergeCells count="6">
    <mergeCell ref="A203:C203"/>
    <mergeCell ref="A148:B148"/>
    <mergeCell ref="A165:B165"/>
    <mergeCell ref="A179:B179"/>
    <mergeCell ref="A180:B180"/>
    <mergeCell ref="A202:C20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Página &amp;P</oddFooter>
  </headerFooter>
  <rowBreaks count="8" manualBreakCount="8">
    <brk id="47" max="16383" man="1"/>
    <brk id="68" max="16383" man="1"/>
    <brk id="86" max="16383" man="1"/>
    <brk id="106" max="16383" man="1"/>
    <brk id="129" max="16383" man="1"/>
    <brk id="144" max="16383" man="1"/>
    <brk id="165" max="16383" man="1"/>
    <brk id="1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2A11AC12425742B3D9FCE14C6352F8" ma:contentTypeVersion="11" ma:contentTypeDescription="Crear nuevo documento." ma:contentTypeScope="" ma:versionID="ada8354c14fbecf7354cfc1fa20ab76f">
  <xsd:schema xmlns:xsd="http://www.w3.org/2001/XMLSchema" xmlns:xs="http://www.w3.org/2001/XMLSchema" xmlns:p="http://schemas.microsoft.com/office/2006/metadata/properties" xmlns:ns2="b5b020b8-773b-4fb6-8ebf-06c0979f3d58" xmlns:ns3="0549dfea-1ce7-4825-a8a6-ea2eb08d13d2" targetNamespace="http://schemas.microsoft.com/office/2006/metadata/properties" ma:root="true" ma:fieldsID="008e89ba898af33f8efbc1619f21a4f6" ns2:_="" ns3:_="">
    <xsd:import namespace="b5b020b8-773b-4fb6-8ebf-06c0979f3d58"/>
    <xsd:import namespace="0549dfea-1ce7-4825-a8a6-ea2eb08d13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b020b8-773b-4fb6-8ebf-06c0979f3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636c961e-652b-4001-a7b1-13936ec060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9dfea-1ce7-4825-a8a6-ea2eb08d13d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f84a77-e165-4d8c-ab6e-6c79d980c9b8}" ma:internalName="TaxCatchAll" ma:showField="CatchAllData" ma:web="0549dfea-1ce7-4825-a8a6-ea2eb08d13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49dfea-1ce7-4825-a8a6-ea2eb08d13d2" xsi:nil="true"/>
    <lcf76f155ced4ddcb4097134ff3c332f xmlns="b5b020b8-773b-4fb6-8ebf-06c0979f3d5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CDC7B8-4EDE-4E74-AA3C-1329C5A3E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b020b8-773b-4fb6-8ebf-06c0979f3d58"/>
    <ds:schemaRef ds:uri="0549dfea-1ce7-4825-a8a6-ea2eb08d13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647558-D93B-46F2-BB92-8CF7B0BB9CC4}">
  <ds:schemaRefs>
    <ds:schemaRef ds:uri="http://schemas.microsoft.com/office/2006/metadata/properties"/>
    <ds:schemaRef ds:uri="http://schemas.microsoft.com/office/infopath/2007/PartnerControls"/>
    <ds:schemaRef ds:uri="0549dfea-1ce7-4825-a8a6-ea2eb08d13d2"/>
    <ds:schemaRef ds:uri="b5b020b8-773b-4fb6-8ebf-06c0979f3d58"/>
  </ds:schemaRefs>
</ds:datastoreItem>
</file>

<file path=customXml/itemProps3.xml><?xml version="1.0" encoding="utf-8"?>
<ds:datastoreItem xmlns:ds="http://schemas.openxmlformats.org/officeDocument/2006/customXml" ds:itemID="{9B9B1ED0-E576-46BC-8BB3-D21234CB0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palacios</dc:creator>
  <cp:lastModifiedBy>Microsoft Office User</cp:lastModifiedBy>
  <cp:lastPrinted>2026-02-04T17:55:55Z</cp:lastPrinted>
  <dcterms:created xsi:type="dcterms:W3CDTF">2025-02-04T18:32:23Z</dcterms:created>
  <dcterms:modified xsi:type="dcterms:W3CDTF">2026-02-10T11:21:05Z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0x010100A02A11AC12425742B3D9FCE14C6352F8</vt:lpwstr>
  </property>
</Properties>
</file>